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2_Peternakan\02_WEB FAKULTAS\01_web baru\Bahan PPID\2026\Data Mahasiswa\"/>
    </mc:Choice>
  </mc:AlternateContent>
  <xr:revisionPtr revIDLastSave="0" documentId="13_ncr:1_{2BA7A7D4-7ACF-4301-97F7-1AC82CB564F2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Sheet1" sheetId="8" r:id="rId1"/>
    <sheet name="Pensiun" sheetId="7" r:id="rId2"/>
    <sheet name="REKAP" sheetId="5" r:id="rId3"/>
    <sheet name="PNS" sheetId="2" r:id="rId4"/>
    <sheet name="NON PNS TETAP" sheetId="3" r:id="rId5"/>
    <sheet name="NPTT" sheetId="6" r:id="rId6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6" i="2" l="1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57" i="7"/>
  <c r="G65" i="7"/>
  <c r="G64" i="7"/>
  <c r="G63" i="7"/>
  <c r="G60" i="7"/>
  <c r="G59" i="7"/>
  <c r="G58" i="7"/>
  <c r="G62" i="7"/>
  <c r="G61" i="7" l="1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 l="1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6" i="7"/>
  <c r="G7" i="7"/>
  <c r="G5" i="7"/>
  <c r="D22" i="5" l="1"/>
  <c r="D9" i="5" l="1"/>
</calcChain>
</file>

<file path=xl/sharedStrings.xml><?xml version="1.0" encoding="utf-8"?>
<sst xmlns="http://schemas.openxmlformats.org/spreadsheetml/2006/main" count="1452" uniqueCount="410">
  <si>
    <t>NO</t>
  </si>
  <si>
    <t>NAMA DAN GELAR</t>
  </si>
  <si>
    <t>NAMA</t>
  </si>
  <si>
    <t>TEMPAT</t>
  </si>
  <si>
    <t xml:space="preserve"> TGL. LAHIR</t>
  </si>
  <si>
    <t>THN</t>
  </si>
  <si>
    <t>BLN</t>
  </si>
  <si>
    <t>HR</t>
  </si>
  <si>
    <t>AGAMA</t>
  </si>
  <si>
    <t>NIP BARU</t>
  </si>
  <si>
    <t>NIDN</t>
  </si>
  <si>
    <t>PANGKAT</t>
  </si>
  <si>
    <t>GOL</t>
  </si>
  <si>
    <t>JAB. FUNG.</t>
  </si>
  <si>
    <t>Dr. Rinduwati, S.Pt.,MP.</t>
  </si>
  <si>
    <t>Gowa,</t>
  </si>
  <si>
    <t xml:space="preserve">53 Tahun </t>
  </si>
  <si>
    <t xml:space="preserve">5 Bulan </t>
  </si>
  <si>
    <t xml:space="preserve">5 Hari </t>
  </si>
  <si>
    <t>Islam</t>
  </si>
  <si>
    <t>197105161995122001</t>
  </si>
  <si>
    <t>0016057102</t>
  </si>
  <si>
    <t>Pembina Utama Muda</t>
  </si>
  <si>
    <t>IV/c</t>
  </si>
  <si>
    <t>Lektor Kepala</t>
  </si>
  <si>
    <t>Dr. A. Mujnisa, S.Pt.,MP.</t>
  </si>
  <si>
    <t>Masewali,</t>
  </si>
  <si>
    <t xml:space="preserve">51 Tahun </t>
  </si>
  <si>
    <t xml:space="preserve">6 Bulan </t>
  </si>
  <si>
    <t xml:space="preserve">24 Hari </t>
  </si>
  <si>
    <t>197303271997022001</t>
  </si>
  <si>
    <t>Dr. Ir. Jamila, S.Pt.,M.Si., IPM</t>
  </si>
  <si>
    <t>Takalala Soppeng,</t>
  </si>
  <si>
    <t xml:space="preserve">49 Tahun </t>
  </si>
  <si>
    <t xml:space="preserve">10 Hari </t>
  </si>
  <si>
    <t>197505112003122003</t>
  </si>
  <si>
    <t>0011057506</t>
  </si>
  <si>
    <t>Pembina</t>
  </si>
  <si>
    <t>IV/a</t>
  </si>
  <si>
    <t>Ujung Pandang,</t>
  </si>
  <si>
    <t xml:space="preserve">48 Tahun </t>
  </si>
  <si>
    <t xml:space="preserve">11 Bulan </t>
  </si>
  <si>
    <t xml:space="preserve">20 Hari </t>
  </si>
  <si>
    <t>197511012003122002</t>
  </si>
  <si>
    <t>0001117507</t>
  </si>
  <si>
    <t>Dr. Marhamah Nadir, SP.,M.Si.</t>
  </si>
  <si>
    <t>Pare-Pare,</t>
  </si>
  <si>
    <t xml:space="preserve">8 Bulan </t>
  </si>
  <si>
    <t xml:space="preserve">12 Hari </t>
  </si>
  <si>
    <t>197302092008122002</t>
  </si>
  <si>
    <t>0009027303</t>
  </si>
  <si>
    <t>Penata</t>
  </si>
  <si>
    <t>III/c</t>
  </si>
  <si>
    <t>Lektor</t>
  </si>
  <si>
    <t>Prof. Dr. Ir. Ismartoyo, M.Agr.S.</t>
  </si>
  <si>
    <t xml:space="preserve">10 Bulan </t>
  </si>
  <si>
    <t>Pembina Utama</t>
  </si>
  <si>
    <t>IV/e</t>
  </si>
  <si>
    <t>Profesor</t>
  </si>
  <si>
    <t>Prof. Dr. Ir. Asmuddin Natsir, M.Sc.</t>
  </si>
  <si>
    <t xml:space="preserve">65 Tahun </t>
  </si>
  <si>
    <t xml:space="preserve">1 Bulan </t>
  </si>
  <si>
    <t xml:space="preserve">4 Hari </t>
  </si>
  <si>
    <t>195909171985031003</t>
  </si>
  <si>
    <t>0017095902</t>
  </si>
  <si>
    <t>Prof. Dr. Ir. Budiman, MP.</t>
  </si>
  <si>
    <t>Enrekang,</t>
  </si>
  <si>
    <t xml:space="preserve">9 Bulan </t>
  </si>
  <si>
    <t>195812311986031001</t>
  </si>
  <si>
    <t>0031125812</t>
  </si>
  <si>
    <t>Dr. Ir. Rohmiyatul Islamiyati, MP.</t>
  </si>
  <si>
    <t>Kediri,</t>
  </si>
  <si>
    <t xml:space="preserve">59 Tahun </t>
  </si>
  <si>
    <t xml:space="preserve">2 Bulan </t>
  </si>
  <si>
    <t xml:space="preserve">2 Hari </t>
  </si>
  <si>
    <t>196508191990032001</t>
  </si>
  <si>
    <t>0019086505</t>
  </si>
  <si>
    <t>Dr. Ir. Syahriani, M.Si.</t>
  </si>
  <si>
    <t>Cakke,</t>
  </si>
  <si>
    <t xml:space="preserve">58 Tahun </t>
  </si>
  <si>
    <t xml:space="preserve">9 Hari </t>
  </si>
  <si>
    <t>196511121990032001</t>
  </si>
  <si>
    <t>0012116503</t>
  </si>
  <si>
    <t>Prof.Dr.Ir. Jasmal A.Syamsu, Msi.,IPU.,ASEAN Eng.</t>
  </si>
  <si>
    <t>Watampone,</t>
  </si>
  <si>
    <t xml:space="preserve">55 Tahun </t>
  </si>
  <si>
    <t xml:space="preserve">16 Hari </t>
  </si>
  <si>
    <t>196811051993011001</t>
  </si>
  <si>
    <t>0005116901</t>
  </si>
  <si>
    <t>Dr. Ir. Anie Asriany, M.Si.</t>
  </si>
  <si>
    <t>Bulukumba,</t>
  </si>
  <si>
    <t xml:space="preserve">57 Tahun </t>
  </si>
  <si>
    <t xml:space="preserve">0 Bulan </t>
  </si>
  <si>
    <t>196710161994072001</t>
  </si>
  <si>
    <t>0016106707</t>
  </si>
  <si>
    <t xml:space="preserve">32 Tahun </t>
  </si>
  <si>
    <t xml:space="preserve">4 Bulan </t>
  </si>
  <si>
    <t xml:space="preserve">22 Hari </t>
  </si>
  <si>
    <t>199205292019031018</t>
  </si>
  <si>
    <t>0029059201</t>
  </si>
  <si>
    <t>Penata Muda Tk.I</t>
  </si>
  <si>
    <t>III/b</t>
  </si>
  <si>
    <t>Asisten Ahli</t>
  </si>
  <si>
    <t>Dr. Wahniyathi, S.Pt.,M.Si.</t>
  </si>
  <si>
    <t xml:space="preserve">54 Tahun </t>
  </si>
  <si>
    <t>197004161995122001</t>
  </si>
  <si>
    <t>0016047001</t>
  </si>
  <si>
    <t>Penata Tk.I</t>
  </si>
  <si>
    <t>III/d</t>
  </si>
  <si>
    <t>Dr. Ir. Hikmah, S.Pt.,M.Si., IPU.,ASEAN Eng.</t>
  </si>
  <si>
    <t>Sinjai,Manimpahoi</t>
  </si>
  <si>
    <t>197108191998021005</t>
  </si>
  <si>
    <t>0019087104</t>
  </si>
  <si>
    <t>Prof. Dr. Fatma, S.Pt.,MP.</t>
  </si>
  <si>
    <t>Ujung Pandang</t>
  </si>
  <si>
    <t xml:space="preserve">8 Hari </t>
  </si>
  <si>
    <t>197508132002122002</t>
  </si>
  <si>
    <t>0013087501</t>
  </si>
  <si>
    <t>Soppeng</t>
  </si>
  <si>
    <t xml:space="preserve">47 Tahun </t>
  </si>
  <si>
    <t xml:space="preserve">25 Hari </t>
  </si>
  <si>
    <t>197705262002121003</t>
  </si>
  <si>
    <t>0026057708</t>
  </si>
  <si>
    <t>Dr. Sutomo, S.Pt.,M.Si.</t>
  </si>
  <si>
    <t xml:space="preserve">23 Hari </t>
  </si>
  <si>
    <t>197603282002121001</t>
  </si>
  <si>
    <t>0029037603</t>
  </si>
  <si>
    <t>Balikpapan,</t>
  </si>
  <si>
    <t xml:space="preserve">19 Hari </t>
  </si>
  <si>
    <t>197710022005011001</t>
  </si>
  <si>
    <t>Dr. Muhammad Hatta, S.Pt.,M.Si.</t>
  </si>
  <si>
    <t>Cilellang(Wajo),</t>
  </si>
  <si>
    <t>196912312005011013</t>
  </si>
  <si>
    <t>0031126926</t>
  </si>
  <si>
    <t>Dr. Hajrawati, S.Pt.,M.Si.</t>
  </si>
  <si>
    <t xml:space="preserve">46 Tahun </t>
  </si>
  <si>
    <t>197810052005012002</t>
  </si>
  <si>
    <t>0010057809</t>
  </si>
  <si>
    <t>Endah Murpi Ningrum, S.Pt., M.P.</t>
  </si>
  <si>
    <t>Jayapura,</t>
  </si>
  <si>
    <t>197604172006042001</t>
  </si>
  <si>
    <t>0017047605</t>
  </si>
  <si>
    <t>Prof. Dr. Ir. Muhammad Irfan Said, S.Pt., MP., IPM.,ASEAN Eng</t>
  </si>
  <si>
    <t>Takalala(Soppeng),</t>
  </si>
  <si>
    <t>197412052006041001</t>
  </si>
  <si>
    <t>0005127404</t>
  </si>
  <si>
    <t>Pembina Utama Madya</t>
  </si>
  <si>
    <t>Pare Pare,</t>
  </si>
  <si>
    <t xml:space="preserve">50 Tahun </t>
  </si>
  <si>
    <t xml:space="preserve">6 Hari </t>
  </si>
  <si>
    <t>197408152008122002</t>
  </si>
  <si>
    <t>Pembina Tk.I</t>
  </si>
  <si>
    <t>IV/b</t>
  </si>
  <si>
    <t>drh. Kusumandari Indah Prahesti, M.Si.</t>
  </si>
  <si>
    <t xml:space="preserve">Ujung Pandang, </t>
  </si>
  <si>
    <t xml:space="preserve">40 Tahun </t>
  </si>
  <si>
    <t>198402152009122002</t>
  </si>
  <si>
    <t>0015028402</t>
  </si>
  <si>
    <t>Dr. Ir. Zulkharnaim, S.Pt., M.Si., IPM</t>
  </si>
  <si>
    <t xml:space="preserve">39 Tahun </t>
  </si>
  <si>
    <t xml:space="preserve">29 Hari </t>
  </si>
  <si>
    <t>198504222015041001</t>
  </si>
  <si>
    <t>0922048502</t>
  </si>
  <si>
    <t>Watampone</t>
  </si>
  <si>
    <t xml:space="preserve">42 Tahun </t>
  </si>
  <si>
    <t>198201052015041001</t>
  </si>
  <si>
    <t>0005018205</t>
  </si>
  <si>
    <t>Prof. Muhammad Yusuf, S.Pt., Ph.D., IPU</t>
  </si>
  <si>
    <t>Bone,</t>
  </si>
  <si>
    <t xml:space="preserve">26 Hari </t>
  </si>
  <si>
    <t>197007251999031001</t>
  </si>
  <si>
    <t>0025077002</t>
  </si>
  <si>
    <t>Jamilah, S.Pt.,M.Si.</t>
  </si>
  <si>
    <t>Samarinda,</t>
  </si>
  <si>
    <t xml:space="preserve">36 Tahun </t>
  </si>
  <si>
    <t xml:space="preserve">11 Hari </t>
  </si>
  <si>
    <t>198810102014042001</t>
  </si>
  <si>
    <t>0010108801</t>
  </si>
  <si>
    <t>Muhammad Rachman Hakim, S.Pt.,MP.</t>
  </si>
  <si>
    <t xml:space="preserve">43 Tahun </t>
  </si>
  <si>
    <t xml:space="preserve">14 Hari </t>
  </si>
  <si>
    <t>198102072014041002</t>
  </si>
  <si>
    <t>Dr. Ir. Sahiruddin, S.Pt., M.Si., IPM.,ASEAN Eng.</t>
  </si>
  <si>
    <t xml:space="preserve">45 Tahun </t>
  </si>
  <si>
    <t>197901092015041002</t>
  </si>
  <si>
    <t>0009017909</t>
  </si>
  <si>
    <t>Prof. Dr. Ir. Herry Sonjaya, DEA.,DES.</t>
  </si>
  <si>
    <t>Bogor,</t>
  </si>
  <si>
    <t xml:space="preserve">67 Tahun </t>
  </si>
  <si>
    <t>195701291980031000</t>
  </si>
  <si>
    <t>Prof. Dr. Ir. Lellah, M.Sc.,IPU</t>
  </si>
  <si>
    <t>Maros,</t>
  </si>
  <si>
    <t xml:space="preserve">61 Tahun </t>
  </si>
  <si>
    <t>196305011988031004</t>
  </si>
  <si>
    <t>0001056304</t>
  </si>
  <si>
    <t>Prof. Dr. Ir. Sudirman, M.Sc.</t>
  </si>
  <si>
    <t>196412311989031025</t>
  </si>
  <si>
    <t>0031126449</t>
  </si>
  <si>
    <t>drh. Farida Nur Yuliati, M.Si.</t>
  </si>
  <si>
    <t>Purworejo,</t>
  </si>
  <si>
    <t xml:space="preserve">60 Tahun </t>
  </si>
  <si>
    <t xml:space="preserve">3 Bulan </t>
  </si>
  <si>
    <t>196407191989032001</t>
  </si>
  <si>
    <t>0019076404</t>
  </si>
  <si>
    <t>Prof. Dr. Ir. Ambo Ako, M.Sc.,IPU.</t>
  </si>
  <si>
    <t>196412311989031026</t>
  </si>
  <si>
    <t>0031126412</t>
  </si>
  <si>
    <t>Prof. Dr. drh. Ratmawati, M.Sc.</t>
  </si>
  <si>
    <t>Selayar,</t>
  </si>
  <si>
    <t>196407121989112002</t>
  </si>
  <si>
    <t>0012076407</t>
  </si>
  <si>
    <t>Dr. Ir. Wempie, M.Sc.</t>
  </si>
  <si>
    <t>Tator,</t>
  </si>
  <si>
    <t xml:space="preserve">18 Hari </t>
  </si>
  <si>
    <t>Kristen</t>
  </si>
  <si>
    <t>196405031990031002</t>
  </si>
  <si>
    <t>0003056403</t>
  </si>
  <si>
    <t>Dr. Agr. Renny Fatmyah Utamy, S.Pt.,M.Agr., IPM.</t>
  </si>
  <si>
    <t xml:space="preserve">52 Tahun </t>
  </si>
  <si>
    <t>197201201998032001</t>
  </si>
  <si>
    <t>Prof. Dr. Ir. Raden Roro Sri R.A.Bugiwati, M.Sc.</t>
  </si>
  <si>
    <t>Bandung,</t>
  </si>
  <si>
    <t xml:space="preserve">56 Tahun </t>
  </si>
  <si>
    <t>196804251994032002</t>
  </si>
  <si>
    <t>0025046801</t>
  </si>
  <si>
    <t>Prof. Dr. Ir. Sitti Nurani Sirajuddin, S.Pt.,M.Si.,IPU.</t>
  </si>
  <si>
    <t>Barru,</t>
  </si>
  <si>
    <t xml:space="preserve">0 Hari </t>
  </si>
  <si>
    <t>197104211997022002</t>
  </si>
  <si>
    <t>0021047114</t>
  </si>
  <si>
    <t>Cabenge,</t>
  </si>
  <si>
    <t>197312172003121001</t>
  </si>
  <si>
    <t>0017127304</t>
  </si>
  <si>
    <t>Dr. Agustina Abdullah, S.Pt., M.Si., IPM.,ASEAN Eng.</t>
  </si>
  <si>
    <t>197008172006042001</t>
  </si>
  <si>
    <t>Dr. Kasmiyati Kasim, S.Pt.,M.Si.</t>
  </si>
  <si>
    <t>197307192006042012</t>
  </si>
  <si>
    <t>0019077307</t>
  </si>
  <si>
    <t>Dr. Ir. Hj. St. Rohani, M.Si.</t>
  </si>
  <si>
    <t>196908222008012015</t>
  </si>
  <si>
    <t>Vidyahwati Tenrisanna, S.Pt.,M.Ec., Ph.D.</t>
  </si>
  <si>
    <t>197508311999032002</t>
  </si>
  <si>
    <t>0031087501</t>
  </si>
  <si>
    <t>Dr. Siti Nurlaelah, S.Pt.,M.Si., IPM</t>
  </si>
  <si>
    <t>196910031999032001</t>
  </si>
  <si>
    <t>0003106901</t>
  </si>
  <si>
    <t>Dr. Muh. Ridwan, S.Pt.,M.Si.,IPU.</t>
  </si>
  <si>
    <t>Tonra,Kab. Bone</t>
  </si>
  <si>
    <t>197606162000031001</t>
  </si>
  <si>
    <t>0016077601</t>
  </si>
  <si>
    <t>Dr. Ir. A. Amidah Amrawaty, S.Pt., M.Si., IPM</t>
  </si>
  <si>
    <t xml:space="preserve">21 Hari </t>
  </si>
  <si>
    <t>197208302000122001</t>
  </si>
  <si>
    <t>0030077201</t>
  </si>
  <si>
    <t>Prof. Dr. Ir. Aslina Asnawi, S.Pt.,M.Si., IPM.,ASEAN Eng.</t>
  </si>
  <si>
    <t xml:space="preserve">15 Hari </t>
  </si>
  <si>
    <t>197508062001122001</t>
  </si>
  <si>
    <t>0018077601</t>
  </si>
  <si>
    <t>Prof. Dr. Ir. Ahmad Ramadhan Siregar, MS.</t>
  </si>
  <si>
    <t xml:space="preserve">62 Tahun </t>
  </si>
  <si>
    <t xml:space="preserve">1 Hari </t>
  </si>
  <si>
    <t>196202201988111001</t>
  </si>
  <si>
    <t>0020026207</t>
  </si>
  <si>
    <t>Prof. Dr. Ir. Hastang, M.Si.,IPU.</t>
  </si>
  <si>
    <t>Tacipi,</t>
  </si>
  <si>
    <t>196509171990022001</t>
  </si>
  <si>
    <t>0017096501</t>
  </si>
  <si>
    <t>Dr. Ir. Syahriadi K., M.Si.</t>
  </si>
  <si>
    <t>Watansoppeng,</t>
  </si>
  <si>
    <t xml:space="preserve">13 Hari </t>
  </si>
  <si>
    <t>196704081990031002</t>
  </si>
  <si>
    <t>0008046705</t>
  </si>
  <si>
    <t>196604121991031005</t>
  </si>
  <si>
    <t>0012046604</t>
  </si>
  <si>
    <t>NIP</t>
  </si>
  <si>
    <t>PENDIDIKAN</t>
  </si>
  <si>
    <t>2330102420000266</t>
  </si>
  <si>
    <t>2330102110004867</t>
  </si>
  <si>
    <t>2330102120018303</t>
  </si>
  <si>
    <t>2330102110021598</t>
  </si>
  <si>
    <t>2330102120035037</t>
  </si>
  <si>
    <t>2330102110021592</t>
  </si>
  <si>
    <t>2330102120035033</t>
  </si>
  <si>
    <t>Bantaeng</t>
  </si>
  <si>
    <t>Buton Utara</t>
  </si>
  <si>
    <t>Maros</t>
  </si>
  <si>
    <t>Bone</t>
  </si>
  <si>
    <t>Sumbawa</t>
  </si>
  <si>
    <t>Sidenreng Rappang</t>
  </si>
  <si>
    <t>Palopo</t>
  </si>
  <si>
    <t xml:space="preserve">Asisten Ahli </t>
  </si>
  <si>
    <t xml:space="preserve">Lektor </t>
  </si>
  <si>
    <t>29 Tahun</t>
  </si>
  <si>
    <t>31 Tahun</t>
  </si>
  <si>
    <t>Masturi M. S.Pt.,M.Si.</t>
  </si>
  <si>
    <t>198804052019044001</t>
  </si>
  <si>
    <t>NIDN-0005048804</t>
  </si>
  <si>
    <t>S1 (2013) UNHAS</t>
  </si>
  <si>
    <t>S2  (2017) IPB</t>
  </si>
  <si>
    <t>Aulia Uswa Noor Khasanah, S.Pt., M.Pt.</t>
  </si>
  <si>
    <t>199207262022044001</t>
  </si>
  <si>
    <t>NIDN-26079209</t>
  </si>
  <si>
    <t>S1 UNHAS</t>
  </si>
  <si>
    <t>Ilham Syarif, S.Pt.,M.Si.</t>
  </si>
  <si>
    <t>199212242020053001</t>
  </si>
  <si>
    <t>NIDN-0024129206</t>
  </si>
  <si>
    <t>S1 2015 UNHAS</t>
  </si>
  <si>
    <t>S2 2019 UNHAS</t>
  </si>
  <si>
    <t>198704242021073001</t>
  </si>
  <si>
    <t>NIDN-0024048707</t>
  </si>
  <si>
    <t>S2 (2013) IPB</t>
  </si>
  <si>
    <t>NO.</t>
  </si>
  <si>
    <t>GOL.</t>
  </si>
  <si>
    <t>DATA JUMLAH DOSEN FAKULTAS PETERNAKAN UNHAS</t>
  </si>
  <si>
    <t>No.</t>
  </si>
  <si>
    <t>Data Dosen</t>
  </si>
  <si>
    <t>Jumlah (Orang)</t>
  </si>
  <si>
    <t>Dosen PNS</t>
  </si>
  <si>
    <t>Dosen Non PNS Tetap</t>
  </si>
  <si>
    <t>Total Jumlah</t>
  </si>
  <si>
    <t>DOSEN NON PNS TETAP</t>
  </si>
  <si>
    <t xml:space="preserve">DATA DOSEN PNS </t>
  </si>
  <si>
    <t>Paria (Wajo),</t>
  </si>
  <si>
    <t>Letta Tanah (Bone),</t>
  </si>
  <si>
    <t>S2 UGM</t>
  </si>
  <si>
    <t>Prof. Dr. Syahdar Baba, S.Pt.,M.Si.</t>
  </si>
  <si>
    <t>Prof. Dr. Sri Purwanti, S.Pt.,M.Si., IPM</t>
  </si>
  <si>
    <t>drh. A. Achmad Rifaldi, M.Si.</t>
  </si>
  <si>
    <t>S1 (2017) Unhas</t>
  </si>
  <si>
    <t>drh (2018) Unhas</t>
  </si>
  <si>
    <t>S2 (2023) IPB</t>
  </si>
  <si>
    <t>199312052024123000</t>
  </si>
  <si>
    <t>TMT</t>
  </si>
  <si>
    <t>S3 (2025) Unhas</t>
  </si>
  <si>
    <t>Prof. Dr. Hasbi, S.Pt.,M.Si.</t>
  </si>
  <si>
    <t>Prof. Dr. Muhammad Ihsan Andi Dagong, S.Pt.,MS.</t>
  </si>
  <si>
    <t>Prof. Dr. Ir. Nahariah, S.Pt., MP., IPM</t>
  </si>
  <si>
    <t>Dr. Sri Gustina, S.Pt., M.Si.</t>
  </si>
  <si>
    <t>La Ode Rahman Musawa, S.Pt., M.Si.</t>
  </si>
  <si>
    <t>Syahriana Sabil, S.Pt., M.Si.</t>
  </si>
  <si>
    <t>Ismah Ulfiyah Azis, S.Pt., M.Sc.</t>
  </si>
  <si>
    <t>Indrawirawan, S.Pt., M.Sc.</t>
  </si>
  <si>
    <t>Dr. Athhar Manabi Diansyah, S.Pt.</t>
  </si>
  <si>
    <t>Dr. Erni Damayanti, S.Pt.</t>
  </si>
  <si>
    <t>Fahrul Irawan, Ph.D.</t>
  </si>
  <si>
    <t>Dosen Non PNS Tidak Tetap</t>
  </si>
  <si>
    <t>DOSEN NON PNS TIDAK TETAP</t>
  </si>
  <si>
    <t>FAKULTAS PETERNAKAN UNHAS TAHUN 2026</t>
  </si>
  <si>
    <t>TAHUN 2026</t>
  </si>
  <si>
    <t>Muh. Alwi Akbar, S.Pt., M.Si.</t>
  </si>
  <si>
    <t>Fadli Hasdin, S.Pt., M.Si,</t>
  </si>
  <si>
    <t>IV</t>
  </si>
  <si>
    <t>200007082026015001</t>
  </si>
  <si>
    <t>195512162026017000</t>
  </si>
  <si>
    <t>200105312025067001</t>
  </si>
  <si>
    <t>GB</t>
  </si>
  <si>
    <t>LK</t>
  </si>
  <si>
    <t>L</t>
  </si>
  <si>
    <t>AA</t>
  </si>
  <si>
    <t>Guru Besar</t>
  </si>
  <si>
    <t xml:space="preserve">DATA JABATAN FUNGSIONAL DOSEN </t>
  </si>
  <si>
    <t>*</t>
  </si>
  <si>
    <t>Zyahrul Ramadan, S.Pt., M.Si.</t>
  </si>
  <si>
    <t>*Jumlah tsb. Belum termasuk 4 orang Dosen NPTT</t>
  </si>
  <si>
    <t>TAHUN PENSIUN</t>
  </si>
  <si>
    <t xml:space="preserve">30 Tahun </t>
  </si>
  <si>
    <t>34 Tahun</t>
  </si>
  <si>
    <t>33 Tahun</t>
  </si>
  <si>
    <t>38 Tahun</t>
  </si>
  <si>
    <t>42 Tahun</t>
  </si>
  <si>
    <t>30 Tahun</t>
  </si>
  <si>
    <t>Prof.Dr.Ir. Jasmal A.Syamsu, M.Si.,IPU.,ASEAN Eng.</t>
  </si>
  <si>
    <t>Ashariah Hafila, S.Pt., M.Si.</t>
  </si>
  <si>
    <t>Prof. Dr. Ir. Syahdar Baba, S.Pt.,M.Si., IPU.</t>
  </si>
  <si>
    <t>Dr.M. Fadhlirrahman Latief, S.Pt., M.Si.</t>
  </si>
  <si>
    <t>Dr.Ir. Daryatmo, S.Pt., M.P., IPM</t>
  </si>
  <si>
    <t>Prof. Dr. Ir. Hastang, M.Si.,IPU.ASEAN Eng</t>
  </si>
  <si>
    <t>Prof. Dr. Ir. Syahdar Baba, S.Pt.,M.Si.IPU</t>
  </si>
  <si>
    <t>Prof. Dr. Ir. Sri Purwanti, S.Pt.,M.Si., IPM, ASEAN Eng</t>
  </si>
  <si>
    <t>Dr. Ir. Ilham Rasyid, M.Si., IPM, ASEAN Eng</t>
  </si>
  <si>
    <t>Dr, Ir. Daryatmo, S.Pt., M.P., IPM</t>
  </si>
  <si>
    <t>Dr,.M. Fadhlirrahman Latief, S.Pt., M.Si.</t>
  </si>
  <si>
    <t>Pembina TK. 1</t>
  </si>
  <si>
    <t>Pembina TK.1</t>
  </si>
  <si>
    <t>Prof. Dr. Sri Purwanti, S.Pt.,M.Si., IPM, ASEAN Eng</t>
  </si>
  <si>
    <t>Dr. Ir. Daryatmo, S.Pt., M.P., IPM</t>
  </si>
  <si>
    <t>Dr. M. Fadhlirrahman Latief, S.Pt., M.Si.</t>
  </si>
  <si>
    <t>IV/d</t>
  </si>
  <si>
    <t>PENDIDIKAN/THN LULUS UNIV.</t>
  </si>
  <si>
    <t>24 Juli 2025</t>
  </si>
  <si>
    <t>4 Maret 2025</t>
  </si>
  <si>
    <t>2000012192026060000</t>
  </si>
  <si>
    <t>S1 (UNHAS) 2023</t>
  </si>
  <si>
    <t>S2 (UNHAS) 2025</t>
  </si>
  <si>
    <t>S1 (UNHAS) 2021</t>
  </si>
  <si>
    <t>S2 (UNHAS) 2024</t>
  </si>
  <si>
    <t xml:space="preserve">Pembina Utama </t>
  </si>
  <si>
    <t xml:space="preserve">Penata </t>
  </si>
  <si>
    <t>HOMEBASE</t>
  </si>
  <si>
    <t>S1 - Peternakan</t>
  </si>
  <si>
    <t>S2-Ilmu dan Teknologi Peternakan</t>
  </si>
  <si>
    <t>S3-Ilmu Peternakan</t>
  </si>
  <si>
    <t>D4-Agribisnis Peternakan</t>
  </si>
  <si>
    <t>D4-Teknologi Pakan Ternak</t>
  </si>
  <si>
    <t>S2-Sistem-Sistem Pertanian</t>
  </si>
  <si>
    <t>S2-Agribisnis</t>
  </si>
  <si>
    <t>D4-Tekonologi Produksi Ternak</t>
  </si>
  <si>
    <t>Dr. Abdul Alim Yamin, S.Pt., M.Si.</t>
  </si>
  <si>
    <t>S1 (2009) Unhas</t>
  </si>
  <si>
    <t>Camming, 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</si>
</sst>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_)"/>
    <numFmt numFmtId="165" formatCode="dd\-mm\-yyyy;@"/>
    <numFmt numFmtId="166" formatCode="[$-409]d\-mmm\-yy;@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Arial Black"/>
      <family val="2"/>
    </font>
    <font>
      <sz val="10"/>
      <color theme="1"/>
      <name val="Arial Black"/>
      <family val="2"/>
    </font>
    <font>
      <b/>
      <sz val="10"/>
      <color theme="1"/>
      <name val="Arial Black"/>
      <family val="2"/>
    </font>
    <font>
      <b/>
      <sz val="11"/>
      <color theme="1"/>
      <name val="Arial Black"/>
      <family val="2"/>
    </font>
    <font>
      <b/>
      <sz val="12"/>
      <color theme="1"/>
      <name val="Arial Black"/>
      <family val="2"/>
    </font>
    <font>
      <b/>
      <sz val="16"/>
      <color theme="1"/>
      <name val="Arial Black"/>
      <family val="2"/>
    </font>
    <font>
      <sz val="10"/>
      <name val="Arial Black"/>
      <family val="2"/>
    </font>
    <font>
      <sz val="10"/>
      <color rgb="FF333333"/>
      <name val="Arial Black"/>
      <family val="2"/>
    </font>
    <font>
      <b/>
      <sz val="18"/>
      <color theme="1"/>
      <name val="Arial Black"/>
      <family val="2"/>
    </font>
    <font>
      <sz val="11"/>
      <name val="Berlin Sans FB Demi"/>
      <family val="2"/>
    </font>
    <font>
      <sz val="11"/>
      <color theme="1"/>
      <name val="Berlin Sans FB Demi"/>
      <family val="2"/>
    </font>
    <font>
      <sz val="11"/>
      <color theme="1"/>
      <name val="Arial Rounded MT Bold"/>
      <family val="2"/>
    </font>
    <font>
      <sz val="10"/>
      <name val="Bahnschrift SemiBold"/>
      <family val="2"/>
    </font>
    <font>
      <sz val="9"/>
      <name val="Bahnschrift SemiBold"/>
      <family val="2"/>
    </font>
    <font>
      <sz val="11"/>
      <color theme="1"/>
      <name val="Bahnschrift SemiBold"/>
      <family val="2"/>
    </font>
    <font>
      <sz val="10"/>
      <color theme="1"/>
      <name val="Bahnschrift SemiBold"/>
      <family val="2"/>
    </font>
    <font>
      <sz val="9"/>
      <color theme="1"/>
      <name val="Bahnschrift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4" fontId="1" fillId="0" borderId="1" xfId="0" quotePrefix="1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49" fontId="1" fillId="0" borderId="1" xfId="0" quotePrefix="1" applyNumberFormat="1" applyFont="1" applyBorder="1" applyAlignment="1">
      <alignment horizontal="center"/>
    </xf>
    <xf numFmtId="0" fontId="1" fillId="0" borderId="1" xfId="3" applyBorder="1" applyAlignment="1">
      <alignment horizontal="right" vertical="center"/>
    </xf>
    <xf numFmtId="49" fontId="1" fillId="0" borderId="1" xfId="3" quotePrefix="1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164" fontId="1" fillId="0" borderId="2" xfId="0" quotePrefix="1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164" fontId="1" fillId="2" borderId="1" xfId="0" quotePrefix="1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/>
    </xf>
    <xf numFmtId="0" fontId="1" fillId="0" borderId="2" xfId="3" applyBorder="1" applyAlignment="1">
      <alignment horizontal="right" vertical="center"/>
    </xf>
    <xf numFmtId="49" fontId="1" fillId="0" borderId="2" xfId="3" applyNumberFormat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4" fontId="1" fillId="0" borderId="7" xfId="0" quotePrefix="1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/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top"/>
    </xf>
    <xf numFmtId="0" fontId="9" fillId="0" borderId="0" xfId="0" quotePrefix="1" applyFont="1"/>
    <xf numFmtId="0" fontId="5" fillId="0" borderId="0" xfId="0" applyFont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1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14" fontId="16" fillId="2" borderId="1" xfId="0" applyNumberFormat="1" applyFont="1" applyFill="1" applyBorder="1" applyAlignment="1">
      <alignment horizontal="center"/>
    </xf>
    <xf numFmtId="0" fontId="16" fillId="2" borderId="1" xfId="0" quotePrefix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left" vertical="center"/>
    </xf>
    <xf numFmtId="0" fontId="11" fillId="2" borderId="3" xfId="0" applyFont="1" applyFill="1" applyBorder="1"/>
    <xf numFmtId="0" fontId="16" fillId="2" borderId="1" xfId="0" applyFont="1" applyFill="1" applyBorder="1"/>
    <xf numFmtId="14" fontId="16" fillId="2" borderId="1" xfId="0" applyNumberFormat="1" applyFont="1" applyFill="1" applyBorder="1" applyAlignment="1">
      <alignment horizontal="center" wrapText="1"/>
    </xf>
    <xf numFmtId="14" fontId="16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8" fillId="0" borderId="0" xfId="0" applyFont="1" applyAlignment="1">
      <alignment horizontal="centerContinuous"/>
    </xf>
    <xf numFmtId="0" fontId="11" fillId="3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14" fontId="19" fillId="2" borderId="1" xfId="0" applyNumberFormat="1" applyFont="1" applyFill="1" applyBorder="1" applyAlignment="1">
      <alignment horizontal="center"/>
    </xf>
    <xf numFmtId="0" fontId="19" fillId="2" borderId="1" xfId="0" quotePrefix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20" fillId="2" borderId="3" xfId="0" applyFont="1" applyFill="1" applyBorder="1"/>
    <xf numFmtId="0" fontId="20" fillId="0" borderId="0" xfId="0" applyFont="1"/>
    <xf numFmtId="0" fontId="19" fillId="2" borderId="1" xfId="0" applyFont="1" applyFill="1" applyBorder="1"/>
    <xf numFmtId="14" fontId="19" fillId="2" borderId="1" xfId="0" applyNumberFormat="1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left" vertical="top"/>
    </xf>
    <xf numFmtId="14" fontId="19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/>
    <xf numFmtId="0" fontId="21" fillId="2" borderId="1" xfId="0" quotePrefix="1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/>
    </xf>
    <xf numFmtId="49" fontId="21" fillId="2" borderId="1" xfId="3" applyNumberFormat="1" applyFont="1" applyFill="1" applyBorder="1" applyAlignment="1">
      <alignment horizontal="center" vertical="center"/>
    </xf>
    <xf numFmtId="0" fontId="21" fillId="2" borderId="2" xfId="0" applyFont="1" applyFill="1" applyBorder="1"/>
    <xf numFmtId="0" fontId="21" fillId="2" borderId="2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/>
    </xf>
    <xf numFmtId="49" fontId="21" fillId="2" borderId="2" xfId="3" applyNumberFormat="1" applyFont="1" applyFill="1" applyBorder="1" applyAlignment="1">
      <alignment horizontal="center" vertical="center"/>
    </xf>
    <xf numFmtId="49" fontId="21" fillId="2" borderId="1" xfId="3" quotePrefix="1" applyNumberFormat="1" applyFont="1" applyFill="1" applyBorder="1" applyAlignment="1">
      <alignment horizontal="center" vertical="center"/>
    </xf>
    <xf numFmtId="49" fontId="21" fillId="2" borderId="1" xfId="0" quotePrefix="1" applyNumberFormat="1" applyFont="1" applyFill="1" applyBorder="1" applyAlignment="1">
      <alignment horizontal="center"/>
    </xf>
    <xf numFmtId="0" fontId="21" fillId="2" borderId="5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1" fontId="21" fillId="2" borderId="5" xfId="0" applyNumberFormat="1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2" fillId="0" borderId="1" xfId="0" quotePrefix="1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2" fillId="2" borderId="1" xfId="0" applyFont="1" applyFill="1" applyBorder="1"/>
    <xf numFmtId="0" fontId="22" fillId="2" borderId="1" xfId="0" quotePrefix="1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49" fontId="22" fillId="0" borderId="1" xfId="3" applyNumberFormat="1" applyFont="1" applyBorder="1" applyAlignment="1">
      <alignment horizontal="center" vertical="center"/>
    </xf>
    <xf numFmtId="0" fontId="22" fillId="0" borderId="2" xfId="0" applyFont="1" applyBorder="1"/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49" fontId="22" fillId="0" borderId="2" xfId="3" applyNumberFormat="1" applyFont="1" applyBorder="1" applyAlignment="1">
      <alignment horizontal="center" vertical="center"/>
    </xf>
    <xf numFmtId="49" fontId="22" fillId="0" borderId="1" xfId="3" quotePrefix="1" applyNumberFormat="1" applyFont="1" applyBorder="1" applyAlignment="1">
      <alignment horizontal="center" vertical="center"/>
    </xf>
    <xf numFmtId="49" fontId="22" fillId="0" borderId="1" xfId="0" quotePrefix="1" applyNumberFormat="1" applyFont="1" applyBorder="1" applyAlignment="1">
      <alignment horizontal="center"/>
    </xf>
    <xf numFmtId="0" fontId="25" fillId="2" borderId="5" xfId="0" applyFont="1" applyFill="1" applyBorder="1" applyAlignment="1">
      <alignment horizontal="left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/>
    </xf>
    <xf numFmtId="0" fontId="26" fillId="2" borderId="1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1" fontId="25" fillId="2" borderId="5" xfId="0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0" fillId="0" borderId="1" xfId="0" applyFont="1" applyBorder="1"/>
    <xf numFmtId="0" fontId="0" fillId="0" borderId="1" xfId="0" applyBorder="1"/>
    <xf numFmtId="0" fontId="19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3" fillId="0" borderId="5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opLeftCell="A6" zoomScale="84" workbookViewId="0">
      <selection activeCell="E19" sqref="E19"/>
    </sheetView>
  </sheetViews>
  <sheetFormatPr defaultColWidth="8.81640625" defaultRowHeight="14.5" x14ac:dyDescent="0.35"/>
  <cols>
    <col min="1" max="1" width="6.6328125" customWidth="1"/>
    <col min="2" max="2" width="68.1796875" customWidth="1"/>
    <col min="3" max="3" width="25.1796875" customWidth="1"/>
    <col min="4" max="4" width="26.453125" customWidth="1"/>
    <col min="5" max="5" width="10.6328125" customWidth="1"/>
    <col min="6" max="6" width="18.6328125" customWidth="1"/>
    <col min="7" max="7" width="20.81640625" customWidth="1"/>
  </cols>
  <sheetData>
    <row r="1" spans="1:8" ht="18.5" customHeight="1" x14ac:dyDescent="0.45">
      <c r="A1" s="33" t="s">
        <v>321</v>
      </c>
      <c r="B1" s="33"/>
      <c r="C1" s="34"/>
      <c r="D1" s="34"/>
      <c r="E1" s="34"/>
      <c r="F1" s="34"/>
    </row>
    <row r="2" spans="1:8" ht="18.5" customHeight="1" x14ac:dyDescent="0.45">
      <c r="A2" s="33" t="s">
        <v>347</v>
      </c>
      <c r="B2" s="33"/>
      <c r="C2" s="34"/>
      <c r="D2" s="34"/>
      <c r="E2" s="34"/>
      <c r="F2" s="34"/>
    </row>
    <row r="4" spans="1:8" ht="18.75" customHeight="1" x14ac:dyDescent="0.35">
      <c r="A4" s="98" t="s">
        <v>0</v>
      </c>
      <c r="B4" s="98" t="s">
        <v>1</v>
      </c>
      <c r="C4" s="98" t="s">
        <v>9</v>
      </c>
      <c r="D4" s="99" t="s">
        <v>11</v>
      </c>
      <c r="E4" s="98" t="s">
        <v>12</v>
      </c>
      <c r="F4" s="98" t="s">
        <v>13</v>
      </c>
      <c r="G4" s="98" t="s">
        <v>364</v>
      </c>
      <c r="H4" s="53"/>
    </row>
    <row r="5" spans="1:8" x14ac:dyDescent="0.35">
      <c r="A5" s="100">
        <v>1</v>
      </c>
      <c r="B5" s="102" t="s">
        <v>186</v>
      </c>
      <c r="C5" s="103" t="s">
        <v>189</v>
      </c>
      <c r="D5" s="101" t="s">
        <v>56</v>
      </c>
      <c r="E5" s="100" t="s">
        <v>57</v>
      </c>
      <c r="F5" s="104" t="s">
        <v>58</v>
      </c>
      <c r="G5" s="100">
        <f>1957+70</f>
        <v>2027</v>
      </c>
      <c r="H5" s="53"/>
    </row>
    <row r="6" spans="1:8" x14ac:dyDescent="0.35">
      <c r="A6" s="100">
        <v>2</v>
      </c>
      <c r="B6" s="102" t="s">
        <v>65</v>
      </c>
      <c r="C6" s="103" t="s">
        <v>68</v>
      </c>
      <c r="D6" s="101" t="s">
        <v>56</v>
      </c>
      <c r="E6" s="100" t="s">
        <v>57</v>
      </c>
      <c r="F6" s="104" t="s">
        <v>58</v>
      </c>
      <c r="G6" s="100">
        <f>1958+70</f>
        <v>2028</v>
      </c>
      <c r="H6" s="53"/>
    </row>
    <row r="7" spans="1:8" x14ac:dyDescent="0.35">
      <c r="A7" s="100">
        <v>3</v>
      </c>
      <c r="B7" s="102" t="s">
        <v>59</v>
      </c>
      <c r="C7" s="100" t="s">
        <v>63</v>
      </c>
      <c r="D7" s="101" t="s">
        <v>56</v>
      </c>
      <c r="E7" s="100" t="s">
        <v>57</v>
      </c>
      <c r="F7" s="104" t="s">
        <v>58</v>
      </c>
      <c r="G7" s="100">
        <f>1959+70</f>
        <v>2029</v>
      </c>
      <c r="H7" s="53"/>
    </row>
    <row r="8" spans="1:8" x14ac:dyDescent="0.35">
      <c r="A8" s="100">
        <v>4</v>
      </c>
      <c r="B8" s="102" t="s">
        <v>258</v>
      </c>
      <c r="C8" s="103" t="s">
        <v>261</v>
      </c>
      <c r="D8" s="101" t="s">
        <v>56</v>
      </c>
      <c r="E8" s="100" t="s">
        <v>57</v>
      </c>
      <c r="F8" s="104" t="s">
        <v>58</v>
      </c>
      <c r="G8" s="100">
        <f>1962+70</f>
        <v>2032</v>
      </c>
      <c r="H8" s="53"/>
    </row>
    <row r="9" spans="1:8" x14ac:dyDescent="0.35">
      <c r="A9" s="100">
        <v>5</v>
      </c>
      <c r="B9" s="102" t="s">
        <v>190</v>
      </c>
      <c r="C9" s="100" t="s">
        <v>193</v>
      </c>
      <c r="D9" s="101" t="s">
        <v>56</v>
      </c>
      <c r="E9" s="100" t="s">
        <v>57</v>
      </c>
      <c r="F9" s="104" t="s">
        <v>58</v>
      </c>
      <c r="G9" s="100">
        <f>1963+70</f>
        <v>2033</v>
      </c>
      <c r="H9" s="53"/>
    </row>
    <row r="10" spans="1:8" x14ac:dyDescent="0.35">
      <c r="A10" s="100">
        <v>6</v>
      </c>
      <c r="B10" s="102" t="s">
        <v>207</v>
      </c>
      <c r="C10" s="100" t="s">
        <v>209</v>
      </c>
      <c r="D10" s="101" t="s">
        <v>56</v>
      </c>
      <c r="E10" s="100" t="s">
        <v>57</v>
      </c>
      <c r="F10" s="104" t="s">
        <v>58</v>
      </c>
      <c r="G10" s="100">
        <f>1964+70</f>
        <v>2034</v>
      </c>
      <c r="H10" s="53"/>
    </row>
    <row r="11" spans="1:8" x14ac:dyDescent="0.35">
      <c r="A11" s="100">
        <v>7</v>
      </c>
      <c r="B11" s="102" t="s">
        <v>195</v>
      </c>
      <c r="C11" s="100" t="s">
        <v>196</v>
      </c>
      <c r="D11" s="101" t="s">
        <v>56</v>
      </c>
      <c r="E11" s="100" t="s">
        <v>57</v>
      </c>
      <c r="F11" s="104" t="s">
        <v>58</v>
      </c>
      <c r="G11" s="100">
        <f>1964+70</f>
        <v>2034</v>
      </c>
      <c r="H11" s="53"/>
    </row>
    <row r="12" spans="1:8" x14ac:dyDescent="0.35">
      <c r="A12" s="100">
        <v>8</v>
      </c>
      <c r="B12" s="102" t="s">
        <v>204</v>
      </c>
      <c r="C12" s="100" t="s">
        <v>205</v>
      </c>
      <c r="D12" s="101" t="s">
        <v>56</v>
      </c>
      <c r="E12" s="100" t="s">
        <v>57</v>
      </c>
      <c r="F12" s="104" t="s">
        <v>58</v>
      </c>
      <c r="G12" s="100">
        <f>1964+70</f>
        <v>2034</v>
      </c>
      <c r="H12" s="53"/>
    </row>
    <row r="13" spans="1:8" x14ac:dyDescent="0.35">
      <c r="A13" s="100">
        <v>9</v>
      </c>
      <c r="B13" s="102" t="s">
        <v>376</v>
      </c>
      <c r="C13" s="103" t="s">
        <v>265</v>
      </c>
      <c r="D13" s="101" t="s">
        <v>56</v>
      </c>
      <c r="E13" s="100" t="s">
        <v>57</v>
      </c>
      <c r="F13" s="104" t="s">
        <v>58</v>
      </c>
      <c r="G13" s="100">
        <f>1965+70</f>
        <v>2035</v>
      </c>
      <c r="H13" s="53"/>
    </row>
    <row r="14" spans="1:8" x14ac:dyDescent="0.35">
      <c r="A14" s="100">
        <v>10</v>
      </c>
      <c r="B14" s="102" t="s">
        <v>220</v>
      </c>
      <c r="C14" s="103" t="s">
        <v>223</v>
      </c>
      <c r="D14" s="101" t="s">
        <v>56</v>
      </c>
      <c r="E14" s="100" t="s">
        <v>57</v>
      </c>
      <c r="F14" s="104" t="s">
        <v>58</v>
      </c>
      <c r="G14" s="100">
        <f>1968+70</f>
        <v>2038</v>
      </c>
      <c r="H14" s="53"/>
    </row>
    <row r="15" spans="1:8" x14ac:dyDescent="0.35">
      <c r="A15" s="100">
        <v>11</v>
      </c>
      <c r="B15" s="102" t="s">
        <v>371</v>
      </c>
      <c r="C15" s="103" t="s">
        <v>87</v>
      </c>
      <c r="D15" s="101" t="s">
        <v>56</v>
      </c>
      <c r="E15" s="100" t="s">
        <v>57</v>
      </c>
      <c r="F15" s="104" t="s">
        <v>58</v>
      </c>
      <c r="G15" s="100">
        <f>1968+70</f>
        <v>2038</v>
      </c>
      <c r="H15" s="53"/>
    </row>
    <row r="16" spans="1:8" x14ac:dyDescent="0.35">
      <c r="A16" s="100">
        <v>12</v>
      </c>
      <c r="B16" s="102" t="s">
        <v>167</v>
      </c>
      <c r="C16" s="100" t="s">
        <v>170</v>
      </c>
      <c r="D16" s="101" t="s">
        <v>56</v>
      </c>
      <c r="E16" s="100" t="s">
        <v>57</v>
      </c>
      <c r="F16" s="104" t="s">
        <v>58</v>
      </c>
      <c r="G16" s="100">
        <f>1970+70</f>
        <v>2040</v>
      </c>
      <c r="H16" s="53"/>
    </row>
    <row r="17" spans="1:8" x14ac:dyDescent="0.35">
      <c r="A17" s="100">
        <v>13</v>
      </c>
      <c r="B17" s="102" t="s">
        <v>225</v>
      </c>
      <c r="C17" s="103" t="s">
        <v>228</v>
      </c>
      <c r="D17" s="101" t="s">
        <v>56</v>
      </c>
      <c r="E17" s="100" t="s">
        <v>57</v>
      </c>
      <c r="F17" s="104" t="s">
        <v>58</v>
      </c>
      <c r="G17" s="100">
        <f>1971+70</f>
        <v>2041</v>
      </c>
      <c r="H17" s="53"/>
    </row>
    <row r="18" spans="1:8" x14ac:dyDescent="0.35">
      <c r="A18" s="100">
        <v>14</v>
      </c>
      <c r="B18" s="102" t="s">
        <v>336</v>
      </c>
      <c r="C18" s="103" t="s">
        <v>150</v>
      </c>
      <c r="D18" s="101" t="s">
        <v>22</v>
      </c>
      <c r="E18" s="100" t="s">
        <v>23</v>
      </c>
      <c r="F18" s="104" t="s">
        <v>58</v>
      </c>
      <c r="G18" s="100">
        <f>1974+70</f>
        <v>2044</v>
      </c>
      <c r="H18" s="53"/>
    </row>
    <row r="19" spans="1:8" x14ac:dyDescent="0.35">
      <c r="A19" s="100">
        <v>15</v>
      </c>
      <c r="B19" s="102" t="s">
        <v>377</v>
      </c>
      <c r="C19" s="100" t="s">
        <v>231</v>
      </c>
      <c r="D19" s="101" t="s">
        <v>22</v>
      </c>
      <c r="E19" s="100" t="s">
        <v>387</v>
      </c>
      <c r="F19" s="104" t="s">
        <v>58</v>
      </c>
      <c r="G19" s="100">
        <f>1973+70</f>
        <v>2043</v>
      </c>
      <c r="H19" s="53"/>
    </row>
    <row r="20" spans="1:8" x14ac:dyDescent="0.35">
      <c r="A20" s="100">
        <v>16</v>
      </c>
      <c r="B20" s="102" t="s">
        <v>113</v>
      </c>
      <c r="C20" s="100" t="s">
        <v>116</v>
      </c>
      <c r="D20" s="101" t="s">
        <v>22</v>
      </c>
      <c r="E20" s="100" t="s">
        <v>23</v>
      </c>
      <c r="F20" s="104" t="s">
        <v>58</v>
      </c>
      <c r="G20" s="100">
        <f>1975+70</f>
        <v>2045</v>
      </c>
      <c r="H20" s="53"/>
    </row>
    <row r="21" spans="1:8" x14ac:dyDescent="0.35">
      <c r="A21" s="100">
        <v>17</v>
      </c>
      <c r="B21" s="102" t="s">
        <v>142</v>
      </c>
      <c r="C21" s="103" t="s">
        <v>144</v>
      </c>
      <c r="D21" s="101" t="s">
        <v>146</v>
      </c>
      <c r="E21" s="100" t="s">
        <v>387</v>
      </c>
      <c r="F21" s="104" t="s">
        <v>58</v>
      </c>
      <c r="G21" s="100">
        <f>1974+70</f>
        <v>2044</v>
      </c>
      <c r="H21" s="53"/>
    </row>
    <row r="22" spans="1:8" x14ac:dyDescent="0.35">
      <c r="A22" s="100">
        <v>18</v>
      </c>
      <c r="B22" s="102" t="s">
        <v>254</v>
      </c>
      <c r="C22" s="103" t="s">
        <v>256</v>
      </c>
      <c r="D22" s="101" t="s">
        <v>146</v>
      </c>
      <c r="E22" s="100" t="s">
        <v>387</v>
      </c>
      <c r="F22" s="104" t="s">
        <v>58</v>
      </c>
      <c r="G22" s="100">
        <f>1975+70</f>
        <v>2045</v>
      </c>
      <c r="H22" s="53"/>
    </row>
    <row r="23" spans="1:8" x14ac:dyDescent="0.35">
      <c r="A23" s="100">
        <v>19</v>
      </c>
      <c r="B23" s="102" t="s">
        <v>378</v>
      </c>
      <c r="C23" s="100" t="s">
        <v>43</v>
      </c>
      <c r="D23" s="101" t="s">
        <v>22</v>
      </c>
      <c r="E23" s="100" t="s">
        <v>387</v>
      </c>
      <c r="F23" s="104" t="s">
        <v>58</v>
      </c>
      <c r="G23" s="100">
        <f>1975+70</f>
        <v>2045</v>
      </c>
      <c r="H23" s="53"/>
    </row>
    <row r="24" spans="1:8" x14ac:dyDescent="0.35">
      <c r="A24" s="100">
        <v>20</v>
      </c>
      <c r="B24" s="102" t="s">
        <v>335</v>
      </c>
      <c r="C24" s="100" t="s">
        <v>121</v>
      </c>
      <c r="D24" s="101" t="s">
        <v>37</v>
      </c>
      <c r="E24" s="100" t="s">
        <v>38</v>
      </c>
      <c r="F24" s="104" t="s">
        <v>58</v>
      </c>
      <c r="G24" s="100">
        <f>1977+70</f>
        <v>2047</v>
      </c>
      <c r="H24" s="53"/>
    </row>
    <row r="25" spans="1:8" x14ac:dyDescent="0.35">
      <c r="A25" s="100">
        <v>21</v>
      </c>
      <c r="B25" s="102" t="s">
        <v>334</v>
      </c>
      <c r="C25" s="103" t="s">
        <v>129</v>
      </c>
      <c r="D25" s="101" t="s">
        <v>37</v>
      </c>
      <c r="E25" s="100" t="s">
        <v>38</v>
      </c>
      <c r="F25" s="104" t="s">
        <v>58</v>
      </c>
      <c r="G25" s="100">
        <f>1977+70</f>
        <v>2047</v>
      </c>
      <c r="H25" s="53"/>
    </row>
    <row r="26" spans="1:8" x14ac:dyDescent="0.35">
      <c r="A26" s="100">
        <v>22</v>
      </c>
      <c r="B26" s="102" t="s">
        <v>211</v>
      </c>
      <c r="C26" s="103" t="s">
        <v>215</v>
      </c>
      <c r="D26" s="101" t="s">
        <v>22</v>
      </c>
      <c r="E26" s="100" t="s">
        <v>23</v>
      </c>
      <c r="F26" s="104" t="s">
        <v>24</v>
      </c>
      <c r="G26" s="100">
        <f>1964+65</f>
        <v>2029</v>
      </c>
      <c r="H26" s="53"/>
    </row>
    <row r="27" spans="1:8" x14ac:dyDescent="0.35">
      <c r="A27" s="100">
        <v>23</v>
      </c>
      <c r="B27" s="102" t="s">
        <v>70</v>
      </c>
      <c r="C27" s="100" t="s">
        <v>75</v>
      </c>
      <c r="D27" s="101" t="s">
        <v>22</v>
      </c>
      <c r="E27" s="100" t="s">
        <v>23</v>
      </c>
      <c r="F27" s="104" t="s">
        <v>24</v>
      </c>
      <c r="G27" s="100">
        <f>1965+65</f>
        <v>2030</v>
      </c>
      <c r="H27" s="53"/>
    </row>
    <row r="28" spans="1:8" x14ac:dyDescent="0.35">
      <c r="A28" s="100">
        <v>24</v>
      </c>
      <c r="B28" s="102" t="s">
        <v>77</v>
      </c>
      <c r="C28" s="100" t="s">
        <v>81</v>
      </c>
      <c r="D28" s="101" t="s">
        <v>22</v>
      </c>
      <c r="E28" s="100" t="s">
        <v>23</v>
      </c>
      <c r="F28" s="104" t="s">
        <v>24</v>
      </c>
      <c r="G28" s="100">
        <f>1965+65</f>
        <v>2030</v>
      </c>
      <c r="H28" s="53"/>
    </row>
    <row r="29" spans="1:8" x14ac:dyDescent="0.35">
      <c r="A29" s="100">
        <v>25</v>
      </c>
      <c r="B29" s="102" t="s">
        <v>267</v>
      </c>
      <c r="C29" s="100" t="s">
        <v>270</v>
      </c>
      <c r="D29" s="101" t="s">
        <v>22</v>
      </c>
      <c r="E29" s="100" t="s">
        <v>23</v>
      </c>
      <c r="F29" s="104" t="s">
        <v>24</v>
      </c>
      <c r="G29" s="100">
        <f>1967+65</f>
        <v>2032</v>
      </c>
      <c r="H29" s="53"/>
    </row>
    <row r="30" spans="1:8" x14ac:dyDescent="0.35">
      <c r="A30" s="100">
        <v>26</v>
      </c>
      <c r="B30" s="102" t="s">
        <v>238</v>
      </c>
      <c r="C30" s="103" t="s">
        <v>239</v>
      </c>
      <c r="D30" s="101" t="s">
        <v>151</v>
      </c>
      <c r="E30" s="100" t="s">
        <v>152</v>
      </c>
      <c r="F30" s="104" t="s">
        <v>24</v>
      </c>
      <c r="G30" s="100">
        <f>1969+65</f>
        <v>2034</v>
      </c>
      <c r="H30" s="53"/>
    </row>
    <row r="31" spans="1:8" x14ac:dyDescent="0.35">
      <c r="A31" s="100">
        <v>27</v>
      </c>
      <c r="B31" s="102" t="s">
        <v>243</v>
      </c>
      <c r="C31" s="100" t="s">
        <v>244</v>
      </c>
      <c r="D31" s="101" t="s">
        <v>37</v>
      </c>
      <c r="E31" s="100" t="s">
        <v>38</v>
      </c>
      <c r="F31" s="104" t="s">
        <v>24</v>
      </c>
      <c r="G31" s="100">
        <f>1969+65</f>
        <v>2034</v>
      </c>
      <c r="H31" s="53"/>
    </row>
    <row r="32" spans="1:8" x14ac:dyDescent="0.35">
      <c r="A32" s="100">
        <v>28</v>
      </c>
      <c r="B32" s="102" t="s">
        <v>233</v>
      </c>
      <c r="C32" s="103" t="s">
        <v>234</v>
      </c>
      <c r="D32" s="101" t="s">
        <v>22</v>
      </c>
      <c r="E32" s="100" t="s">
        <v>23</v>
      </c>
      <c r="F32" s="104" t="s">
        <v>24</v>
      </c>
      <c r="G32" s="100">
        <f>1970+65</f>
        <v>2035</v>
      </c>
      <c r="H32" s="53"/>
    </row>
    <row r="33" spans="1:8" x14ac:dyDescent="0.35">
      <c r="A33" s="100">
        <v>29</v>
      </c>
      <c r="B33" s="102" t="s">
        <v>14</v>
      </c>
      <c r="C33" s="103" t="s">
        <v>20</v>
      </c>
      <c r="D33" s="101" t="s">
        <v>22</v>
      </c>
      <c r="E33" s="100" t="s">
        <v>23</v>
      </c>
      <c r="F33" s="104" t="s">
        <v>24</v>
      </c>
      <c r="G33" s="100">
        <f>1971+65</f>
        <v>2036</v>
      </c>
      <c r="H33" s="53"/>
    </row>
    <row r="34" spans="1:8" x14ac:dyDescent="0.35">
      <c r="A34" s="100">
        <v>30</v>
      </c>
      <c r="B34" s="102" t="s">
        <v>217</v>
      </c>
      <c r="C34" s="105" t="s">
        <v>219</v>
      </c>
      <c r="D34" s="101" t="s">
        <v>151</v>
      </c>
      <c r="E34" s="100" t="s">
        <v>23</v>
      </c>
      <c r="F34" s="104" t="s">
        <v>24</v>
      </c>
      <c r="G34" s="100">
        <f>1972+65</f>
        <v>2037</v>
      </c>
      <c r="H34" s="53"/>
    </row>
    <row r="35" spans="1:8" x14ac:dyDescent="0.35">
      <c r="A35" s="100">
        <v>31</v>
      </c>
      <c r="B35" s="102" t="s">
        <v>250</v>
      </c>
      <c r="C35" s="100" t="s">
        <v>252</v>
      </c>
      <c r="D35" s="101" t="s">
        <v>151</v>
      </c>
      <c r="E35" s="100" t="s">
        <v>152</v>
      </c>
      <c r="F35" s="104" t="s">
        <v>24</v>
      </c>
      <c r="G35" s="100">
        <f>1972+65</f>
        <v>2037</v>
      </c>
      <c r="H35" s="53"/>
    </row>
    <row r="36" spans="1:8" x14ac:dyDescent="0.35">
      <c r="A36" s="100">
        <v>32</v>
      </c>
      <c r="B36" s="102" t="s">
        <v>25</v>
      </c>
      <c r="C36" s="100" t="s">
        <v>30</v>
      </c>
      <c r="D36" s="101" t="s">
        <v>22</v>
      </c>
      <c r="E36" s="100" t="s">
        <v>23</v>
      </c>
      <c r="F36" s="104" t="s">
        <v>24</v>
      </c>
      <c r="G36" s="100">
        <f>1973+65</f>
        <v>2038</v>
      </c>
      <c r="H36" s="53"/>
    </row>
    <row r="37" spans="1:8" x14ac:dyDescent="0.35">
      <c r="A37" s="100">
        <v>33</v>
      </c>
      <c r="B37" s="102" t="s">
        <v>235</v>
      </c>
      <c r="C37" s="103" t="s">
        <v>236</v>
      </c>
      <c r="D37" s="101" t="s">
        <v>37</v>
      </c>
      <c r="E37" s="100" t="s">
        <v>38</v>
      </c>
      <c r="F37" s="104" t="s">
        <v>24</v>
      </c>
      <c r="G37" s="100">
        <f>1973+65</f>
        <v>2038</v>
      </c>
      <c r="H37" s="53"/>
    </row>
    <row r="38" spans="1:8" x14ac:dyDescent="0.35">
      <c r="A38" s="100">
        <v>34</v>
      </c>
      <c r="B38" s="102" t="s">
        <v>31</v>
      </c>
      <c r="C38" s="100" t="s">
        <v>35</v>
      </c>
      <c r="D38" s="101" t="s">
        <v>22</v>
      </c>
      <c r="E38" s="100" t="s">
        <v>23</v>
      </c>
      <c r="F38" s="104" t="s">
        <v>24</v>
      </c>
      <c r="G38" s="100">
        <f>1975+65</f>
        <v>2040</v>
      </c>
      <c r="H38" s="53"/>
    </row>
    <row r="39" spans="1:8" x14ac:dyDescent="0.35">
      <c r="A39" s="100">
        <v>35</v>
      </c>
      <c r="B39" s="102" t="s">
        <v>246</v>
      </c>
      <c r="C39" s="103" t="s">
        <v>248</v>
      </c>
      <c r="D39" s="101" t="s">
        <v>22</v>
      </c>
      <c r="E39" s="100" t="s">
        <v>23</v>
      </c>
      <c r="F39" s="104" t="s">
        <v>24</v>
      </c>
      <c r="G39" s="100">
        <f>1976+65</f>
        <v>2041</v>
      </c>
      <c r="H39" s="53"/>
    </row>
    <row r="40" spans="1:8" x14ac:dyDescent="0.35">
      <c r="A40" s="100">
        <v>36</v>
      </c>
      <c r="B40" s="106" t="s">
        <v>134</v>
      </c>
      <c r="C40" s="107" t="s">
        <v>136</v>
      </c>
      <c r="D40" s="108" t="s">
        <v>107</v>
      </c>
      <c r="E40" s="107" t="s">
        <v>108</v>
      </c>
      <c r="F40" s="109" t="s">
        <v>24</v>
      </c>
      <c r="G40" s="100">
        <f>1978+65</f>
        <v>2043</v>
      </c>
      <c r="H40" s="53"/>
    </row>
    <row r="41" spans="1:8" x14ac:dyDescent="0.35">
      <c r="A41" s="100">
        <v>37</v>
      </c>
      <c r="B41" s="102" t="s">
        <v>198</v>
      </c>
      <c r="C41" s="100" t="s">
        <v>202</v>
      </c>
      <c r="D41" s="101" t="s">
        <v>107</v>
      </c>
      <c r="E41" s="100" t="s">
        <v>108</v>
      </c>
      <c r="F41" s="104" t="s">
        <v>53</v>
      </c>
      <c r="G41" s="100">
        <f>1964+65</f>
        <v>2029</v>
      </c>
      <c r="H41" s="53"/>
    </row>
    <row r="42" spans="1:8" x14ac:dyDescent="0.35">
      <c r="A42" s="100">
        <v>38</v>
      </c>
      <c r="B42" s="102" t="s">
        <v>379</v>
      </c>
      <c r="C42" s="100" t="s">
        <v>272</v>
      </c>
      <c r="D42" s="101" t="s">
        <v>107</v>
      </c>
      <c r="E42" s="100" t="s">
        <v>108</v>
      </c>
      <c r="F42" s="104" t="s">
        <v>53</v>
      </c>
      <c r="G42" s="100">
        <f>1966+65</f>
        <v>2031</v>
      </c>
      <c r="H42" s="53"/>
    </row>
    <row r="43" spans="1:8" x14ac:dyDescent="0.35">
      <c r="A43" s="100">
        <v>39</v>
      </c>
      <c r="B43" s="102" t="s">
        <v>89</v>
      </c>
      <c r="C43" s="100" t="s">
        <v>93</v>
      </c>
      <c r="D43" s="101" t="s">
        <v>107</v>
      </c>
      <c r="E43" s="100" t="s">
        <v>108</v>
      </c>
      <c r="F43" s="104" t="s">
        <v>53</v>
      </c>
      <c r="G43" s="100">
        <f>1967+65</f>
        <v>2032</v>
      </c>
      <c r="H43" s="53"/>
    </row>
    <row r="44" spans="1:8" x14ac:dyDescent="0.35">
      <c r="A44" s="100">
        <v>40</v>
      </c>
      <c r="B44" s="102" t="s">
        <v>103</v>
      </c>
      <c r="C44" s="100" t="s">
        <v>105</v>
      </c>
      <c r="D44" s="101" t="s">
        <v>107</v>
      </c>
      <c r="E44" s="100" t="s">
        <v>108</v>
      </c>
      <c r="F44" s="104" t="s">
        <v>53</v>
      </c>
      <c r="G44" s="100">
        <f>1970+65</f>
        <v>2035</v>
      </c>
      <c r="H44" s="53"/>
    </row>
    <row r="45" spans="1:8" x14ac:dyDescent="0.35">
      <c r="A45" s="100">
        <v>41</v>
      </c>
      <c r="B45" s="102" t="s">
        <v>130</v>
      </c>
      <c r="C45" s="103" t="s">
        <v>132</v>
      </c>
      <c r="D45" s="101" t="s">
        <v>107</v>
      </c>
      <c r="E45" s="100" t="s">
        <v>108</v>
      </c>
      <c r="F45" s="104" t="s">
        <v>53</v>
      </c>
      <c r="G45" s="100">
        <f>1971+65</f>
        <v>2036</v>
      </c>
      <c r="H45" s="53"/>
    </row>
    <row r="46" spans="1:8" x14ac:dyDescent="0.35">
      <c r="A46" s="100">
        <v>42</v>
      </c>
      <c r="B46" s="102" t="s">
        <v>109</v>
      </c>
      <c r="C46" s="100" t="s">
        <v>111</v>
      </c>
      <c r="D46" s="101" t="s">
        <v>107</v>
      </c>
      <c r="E46" s="100" t="s">
        <v>108</v>
      </c>
      <c r="F46" s="104" t="s">
        <v>53</v>
      </c>
      <c r="G46" s="100">
        <f>1971+65</f>
        <v>2036</v>
      </c>
      <c r="H46" s="53"/>
    </row>
    <row r="47" spans="1:8" x14ac:dyDescent="0.35">
      <c r="A47" s="100">
        <v>43</v>
      </c>
      <c r="B47" s="102" t="s">
        <v>45</v>
      </c>
      <c r="C47" s="103" t="s">
        <v>49</v>
      </c>
      <c r="D47" s="101" t="s">
        <v>107</v>
      </c>
      <c r="E47" s="100" t="s">
        <v>108</v>
      </c>
      <c r="F47" s="104" t="s">
        <v>53</v>
      </c>
      <c r="G47" s="100">
        <f>1973+65</f>
        <v>2038</v>
      </c>
      <c r="H47" s="53"/>
    </row>
    <row r="48" spans="1:8" x14ac:dyDescent="0.35">
      <c r="A48" s="100">
        <v>44</v>
      </c>
      <c r="B48" s="102" t="s">
        <v>240</v>
      </c>
      <c r="C48" s="100" t="s">
        <v>241</v>
      </c>
      <c r="D48" s="101" t="s">
        <v>107</v>
      </c>
      <c r="E48" s="100" t="s">
        <v>108</v>
      </c>
      <c r="F48" s="104" t="s">
        <v>53</v>
      </c>
      <c r="G48" s="100">
        <f>1975+65</f>
        <v>2040</v>
      </c>
      <c r="H48" s="53"/>
    </row>
    <row r="49" spans="1:8" x14ac:dyDescent="0.35">
      <c r="A49" s="100">
        <v>45</v>
      </c>
      <c r="B49" s="102" t="s">
        <v>123</v>
      </c>
      <c r="C49" s="100" t="s">
        <v>125</v>
      </c>
      <c r="D49" s="101" t="s">
        <v>107</v>
      </c>
      <c r="E49" s="100" t="s">
        <v>108</v>
      </c>
      <c r="F49" s="104" t="s">
        <v>53</v>
      </c>
      <c r="G49" s="100">
        <f>1976+65</f>
        <v>2041</v>
      </c>
      <c r="H49" s="53"/>
    </row>
    <row r="50" spans="1:8" x14ac:dyDescent="0.35">
      <c r="A50" s="100">
        <v>46</v>
      </c>
      <c r="B50" s="102" t="s">
        <v>138</v>
      </c>
      <c r="C50" s="100" t="s">
        <v>140</v>
      </c>
      <c r="D50" s="101" t="s">
        <v>107</v>
      </c>
      <c r="E50" s="100" t="s">
        <v>108</v>
      </c>
      <c r="F50" s="104" t="s">
        <v>53</v>
      </c>
      <c r="G50" s="100">
        <f>1976+65</f>
        <v>2041</v>
      </c>
      <c r="H50" s="53"/>
    </row>
    <row r="51" spans="1:8" x14ac:dyDescent="0.35">
      <c r="A51" s="100">
        <v>47</v>
      </c>
      <c r="B51" s="106" t="s">
        <v>182</v>
      </c>
      <c r="C51" s="110" t="s">
        <v>184</v>
      </c>
      <c r="D51" s="108" t="s">
        <v>51</v>
      </c>
      <c r="E51" s="107" t="s">
        <v>52</v>
      </c>
      <c r="F51" s="109" t="s">
        <v>53</v>
      </c>
      <c r="G51" s="100">
        <f>1979+65</f>
        <v>2044</v>
      </c>
      <c r="H51" s="53"/>
    </row>
    <row r="52" spans="1:8" x14ac:dyDescent="0.35">
      <c r="A52" s="100">
        <v>48</v>
      </c>
      <c r="B52" s="102" t="s">
        <v>178</v>
      </c>
      <c r="C52" s="103" t="s">
        <v>181</v>
      </c>
      <c r="D52" s="101" t="s">
        <v>107</v>
      </c>
      <c r="E52" s="100" t="s">
        <v>108</v>
      </c>
      <c r="F52" s="104" t="s">
        <v>53</v>
      </c>
      <c r="G52" s="100">
        <f>1981+65</f>
        <v>2046</v>
      </c>
      <c r="H52" s="53"/>
    </row>
    <row r="53" spans="1:8" x14ac:dyDescent="0.35">
      <c r="A53" s="100">
        <v>49</v>
      </c>
      <c r="B53" s="102" t="s">
        <v>380</v>
      </c>
      <c r="C53" s="105" t="s">
        <v>165</v>
      </c>
      <c r="D53" s="108" t="s">
        <v>51</v>
      </c>
      <c r="E53" s="100" t="s">
        <v>52</v>
      </c>
      <c r="F53" s="104" t="s">
        <v>53</v>
      </c>
      <c r="G53" s="100">
        <f>1982+65</f>
        <v>2047</v>
      </c>
      <c r="H53" s="53"/>
    </row>
    <row r="54" spans="1:8" x14ac:dyDescent="0.35">
      <c r="A54" s="100">
        <v>50</v>
      </c>
      <c r="B54" s="102" t="s">
        <v>153</v>
      </c>
      <c r="C54" s="103" t="s">
        <v>156</v>
      </c>
      <c r="D54" s="101" t="s">
        <v>107</v>
      </c>
      <c r="E54" s="100" t="s">
        <v>108</v>
      </c>
      <c r="F54" s="104" t="s">
        <v>53</v>
      </c>
      <c r="G54" s="100">
        <f>1984+65</f>
        <v>2049</v>
      </c>
      <c r="H54" s="53"/>
    </row>
    <row r="55" spans="1:8" x14ac:dyDescent="0.35">
      <c r="A55" s="100">
        <v>51</v>
      </c>
      <c r="B55" s="102" t="s">
        <v>158</v>
      </c>
      <c r="C55" s="111" t="s">
        <v>161</v>
      </c>
      <c r="D55" s="101" t="s">
        <v>107</v>
      </c>
      <c r="E55" s="100" t="s">
        <v>108</v>
      </c>
      <c r="F55" s="104" t="s">
        <v>53</v>
      </c>
      <c r="G55" s="100">
        <f>1985+65</f>
        <v>2050</v>
      </c>
      <c r="H55" s="53"/>
    </row>
    <row r="56" spans="1:8" x14ac:dyDescent="0.35">
      <c r="A56" s="100">
        <v>52</v>
      </c>
      <c r="B56" s="102" t="s">
        <v>172</v>
      </c>
      <c r="C56" s="112" t="s">
        <v>176</v>
      </c>
      <c r="D56" s="101" t="s">
        <v>107</v>
      </c>
      <c r="E56" s="100" t="s">
        <v>108</v>
      </c>
      <c r="F56" s="104" t="s">
        <v>53</v>
      </c>
      <c r="G56" s="100">
        <f>1988+65</f>
        <v>2053</v>
      </c>
      <c r="H56" s="53"/>
    </row>
    <row r="57" spans="1:8" x14ac:dyDescent="0.35">
      <c r="A57" s="100">
        <v>53</v>
      </c>
      <c r="B57" s="113" t="s">
        <v>344</v>
      </c>
      <c r="C57" s="114" t="s">
        <v>279</v>
      </c>
      <c r="D57" s="115" t="s">
        <v>51</v>
      </c>
      <c r="E57" s="116" t="s">
        <v>52</v>
      </c>
      <c r="F57" s="117" t="s">
        <v>291</v>
      </c>
      <c r="G57" s="100">
        <f>1988+65</f>
        <v>2053</v>
      </c>
      <c r="H57" s="53"/>
    </row>
    <row r="58" spans="1:8" x14ac:dyDescent="0.35">
      <c r="A58" s="100">
        <v>54</v>
      </c>
      <c r="B58" s="113" t="s">
        <v>337</v>
      </c>
      <c r="C58" s="114" t="s">
        <v>280</v>
      </c>
      <c r="D58" s="115" t="s">
        <v>51</v>
      </c>
      <c r="E58" s="115" t="s">
        <v>52</v>
      </c>
      <c r="F58" s="117" t="s">
        <v>291</v>
      </c>
      <c r="G58" s="101">
        <f>1984+65</f>
        <v>2049</v>
      </c>
      <c r="H58" s="53"/>
    </row>
    <row r="59" spans="1:8" x14ac:dyDescent="0.35">
      <c r="A59" s="100">
        <v>55</v>
      </c>
      <c r="B59" s="113" t="s">
        <v>342</v>
      </c>
      <c r="C59" s="114" t="s">
        <v>281</v>
      </c>
      <c r="D59" s="115" t="s">
        <v>51</v>
      </c>
      <c r="E59" s="115" t="s">
        <v>52</v>
      </c>
      <c r="F59" s="117" t="s">
        <v>291</v>
      </c>
      <c r="G59" s="101">
        <f>1997+65</f>
        <v>2062</v>
      </c>
      <c r="H59" s="53"/>
    </row>
    <row r="60" spans="1:8" x14ac:dyDescent="0.35">
      <c r="A60" s="100">
        <v>56</v>
      </c>
      <c r="B60" s="113" t="s">
        <v>343</v>
      </c>
      <c r="C60" s="114" t="s">
        <v>282</v>
      </c>
      <c r="D60" s="115" t="s">
        <v>51</v>
      </c>
      <c r="E60" s="115" t="s">
        <v>52</v>
      </c>
      <c r="F60" s="117" t="s">
        <v>291</v>
      </c>
      <c r="G60" s="101">
        <f>1996+65</f>
        <v>2061</v>
      </c>
      <c r="H60" s="53"/>
    </row>
    <row r="61" spans="1:8" x14ac:dyDescent="0.35">
      <c r="A61" s="100">
        <v>57</v>
      </c>
      <c r="B61" s="102" t="s">
        <v>381</v>
      </c>
      <c r="C61" s="103" t="s">
        <v>98</v>
      </c>
      <c r="D61" s="101" t="s">
        <v>100</v>
      </c>
      <c r="E61" s="101" t="s">
        <v>101</v>
      </c>
      <c r="F61" s="118" t="s">
        <v>102</v>
      </c>
      <c r="G61" s="101">
        <f>1992+65</f>
        <v>2057</v>
      </c>
    </row>
    <row r="62" spans="1:8" x14ac:dyDescent="0.35">
      <c r="A62" s="100">
        <v>58</v>
      </c>
      <c r="B62" s="113" t="s">
        <v>340</v>
      </c>
      <c r="C62" s="114" t="s">
        <v>276</v>
      </c>
      <c r="D62" s="115" t="s">
        <v>100</v>
      </c>
      <c r="E62" s="115" t="s">
        <v>101</v>
      </c>
      <c r="F62" s="117" t="s">
        <v>290</v>
      </c>
      <c r="G62" s="101">
        <f>1996+65</f>
        <v>2061</v>
      </c>
    </row>
    <row r="63" spans="1:8" x14ac:dyDescent="0.35">
      <c r="A63" s="100">
        <v>59</v>
      </c>
      <c r="B63" s="113" t="s">
        <v>338</v>
      </c>
      <c r="C63" s="119">
        <v>2330102110007730</v>
      </c>
      <c r="D63" s="115" t="s">
        <v>100</v>
      </c>
      <c r="E63" s="115" t="s">
        <v>101</v>
      </c>
      <c r="F63" s="117" t="s">
        <v>290</v>
      </c>
      <c r="G63" s="101">
        <f>1995+65</f>
        <v>2060</v>
      </c>
    </row>
    <row r="64" spans="1:8" x14ac:dyDescent="0.35">
      <c r="A64" s="100">
        <v>60</v>
      </c>
      <c r="B64" s="113" t="s">
        <v>341</v>
      </c>
      <c r="C64" s="114" t="s">
        <v>277</v>
      </c>
      <c r="D64" s="115" t="s">
        <v>100</v>
      </c>
      <c r="E64" s="115" t="s">
        <v>101</v>
      </c>
      <c r="F64" s="117" t="s">
        <v>290</v>
      </c>
      <c r="G64" s="101">
        <f>1992+65</f>
        <v>2057</v>
      </c>
    </row>
    <row r="65" spans="1:7" x14ac:dyDescent="0.35">
      <c r="A65" s="100">
        <v>61</v>
      </c>
      <c r="B65" s="113" t="s">
        <v>339</v>
      </c>
      <c r="C65" s="114" t="s">
        <v>278</v>
      </c>
      <c r="D65" s="115" t="s">
        <v>100</v>
      </c>
      <c r="E65" s="115" t="s">
        <v>101</v>
      </c>
      <c r="F65" s="117" t="s">
        <v>290</v>
      </c>
      <c r="G65" s="101">
        <f>1993+65</f>
        <v>2058</v>
      </c>
    </row>
    <row r="66" spans="1:7" ht="18.5" x14ac:dyDescent="0.45">
      <c r="B66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6"/>
  <sheetViews>
    <sheetView zoomScale="87" workbookViewId="0">
      <selection activeCell="B60" sqref="B60"/>
    </sheetView>
  </sheetViews>
  <sheetFormatPr defaultColWidth="8.81640625" defaultRowHeight="14.5" x14ac:dyDescent="0.35"/>
  <cols>
    <col min="1" max="1" width="6.6328125" customWidth="1"/>
    <col min="2" max="2" width="63.81640625" customWidth="1"/>
    <col min="3" max="3" width="22" customWidth="1"/>
    <col min="4" max="4" width="23.6328125" customWidth="1"/>
    <col min="6" max="6" width="14.6328125" customWidth="1"/>
    <col min="7" max="7" width="16.1796875" customWidth="1"/>
  </cols>
  <sheetData>
    <row r="1" spans="1:8" ht="18.5" customHeight="1" x14ac:dyDescent="0.45">
      <c r="A1" s="33" t="s">
        <v>321</v>
      </c>
      <c r="B1" s="33"/>
      <c r="C1" s="34"/>
      <c r="D1" s="34"/>
      <c r="E1" s="34"/>
      <c r="F1" s="34"/>
    </row>
    <row r="2" spans="1:8" ht="18.5" customHeight="1" x14ac:dyDescent="0.45">
      <c r="A2" s="33" t="s">
        <v>347</v>
      </c>
      <c r="B2" s="33"/>
      <c r="C2" s="34"/>
      <c r="D2" s="34"/>
      <c r="E2" s="34"/>
      <c r="F2" s="34"/>
    </row>
    <row r="4" spans="1:8" ht="18.75" customHeight="1" x14ac:dyDescent="0.35">
      <c r="A4" s="2" t="s">
        <v>0</v>
      </c>
      <c r="B4" s="2" t="s">
        <v>1</v>
      </c>
      <c r="C4" s="2" t="s">
        <v>9</v>
      </c>
      <c r="D4" s="4" t="s">
        <v>11</v>
      </c>
      <c r="E4" s="2" t="s">
        <v>12</v>
      </c>
      <c r="F4" s="2" t="s">
        <v>13</v>
      </c>
      <c r="G4" s="2" t="s">
        <v>364</v>
      </c>
      <c r="H4" s="53"/>
    </row>
    <row r="5" spans="1:8" x14ac:dyDescent="0.35">
      <c r="A5" s="120">
        <v>1</v>
      </c>
      <c r="B5" s="121" t="s">
        <v>186</v>
      </c>
      <c r="C5" s="122" t="s">
        <v>189</v>
      </c>
      <c r="D5" s="123" t="s">
        <v>56</v>
      </c>
      <c r="E5" s="124" t="s">
        <v>57</v>
      </c>
      <c r="F5" s="125" t="s">
        <v>58</v>
      </c>
      <c r="G5" s="120">
        <f>1957+70</f>
        <v>2027</v>
      </c>
      <c r="H5" s="53"/>
    </row>
    <row r="6" spans="1:8" x14ac:dyDescent="0.35">
      <c r="A6" s="120">
        <v>2</v>
      </c>
      <c r="B6" s="121" t="s">
        <v>65</v>
      </c>
      <c r="C6" s="122" t="s">
        <v>68</v>
      </c>
      <c r="D6" s="123" t="s">
        <v>56</v>
      </c>
      <c r="E6" s="124" t="s">
        <v>57</v>
      </c>
      <c r="F6" s="125" t="s">
        <v>58</v>
      </c>
      <c r="G6" s="120">
        <f>1958+70</f>
        <v>2028</v>
      </c>
      <c r="H6" s="53"/>
    </row>
    <row r="7" spans="1:8" x14ac:dyDescent="0.35">
      <c r="A7" s="120">
        <v>3</v>
      </c>
      <c r="B7" s="121" t="s">
        <v>59</v>
      </c>
      <c r="C7" s="120" t="s">
        <v>63</v>
      </c>
      <c r="D7" s="123" t="s">
        <v>56</v>
      </c>
      <c r="E7" s="124" t="s">
        <v>57</v>
      </c>
      <c r="F7" s="125" t="s">
        <v>58</v>
      </c>
      <c r="G7" s="120">
        <f>1959+70</f>
        <v>2029</v>
      </c>
      <c r="H7" s="53"/>
    </row>
    <row r="8" spans="1:8" x14ac:dyDescent="0.35">
      <c r="A8" s="120">
        <v>4</v>
      </c>
      <c r="B8" s="121" t="s">
        <v>258</v>
      </c>
      <c r="C8" s="122" t="s">
        <v>261</v>
      </c>
      <c r="D8" s="123" t="s">
        <v>56</v>
      </c>
      <c r="E8" s="124" t="s">
        <v>57</v>
      </c>
      <c r="F8" s="125" t="s">
        <v>58</v>
      </c>
      <c r="G8" s="120">
        <f>1962+70</f>
        <v>2032</v>
      </c>
      <c r="H8" s="53"/>
    </row>
    <row r="9" spans="1:8" x14ac:dyDescent="0.35">
      <c r="A9" s="120">
        <v>5</v>
      </c>
      <c r="B9" s="121" t="s">
        <v>190</v>
      </c>
      <c r="C9" s="120" t="s">
        <v>193</v>
      </c>
      <c r="D9" s="123" t="s">
        <v>56</v>
      </c>
      <c r="E9" s="124" t="s">
        <v>57</v>
      </c>
      <c r="F9" s="125" t="s">
        <v>58</v>
      </c>
      <c r="G9" s="120">
        <f>1963+70</f>
        <v>2033</v>
      </c>
      <c r="H9" s="53"/>
    </row>
    <row r="10" spans="1:8" x14ac:dyDescent="0.35">
      <c r="A10" s="120">
        <v>6</v>
      </c>
      <c r="B10" s="121" t="s">
        <v>207</v>
      </c>
      <c r="C10" s="120" t="s">
        <v>209</v>
      </c>
      <c r="D10" s="123" t="s">
        <v>56</v>
      </c>
      <c r="E10" s="124" t="s">
        <v>57</v>
      </c>
      <c r="F10" s="125" t="s">
        <v>58</v>
      </c>
      <c r="G10" s="120">
        <f>1964+70</f>
        <v>2034</v>
      </c>
      <c r="H10" s="53"/>
    </row>
    <row r="11" spans="1:8" x14ac:dyDescent="0.35">
      <c r="A11" s="120">
        <v>7</v>
      </c>
      <c r="B11" s="121" t="s">
        <v>195</v>
      </c>
      <c r="C11" s="120" t="s">
        <v>196</v>
      </c>
      <c r="D11" s="123" t="s">
        <v>56</v>
      </c>
      <c r="E11" s="124" t="s">
        <v>57</v>
      </c>
      <c r="F11" s="125" t="s">
        <v>58</v>
      </c>
      <c r="G11" s="120">
        <f>1964+70</f>
        <v>2034</v>
      </c>
      <c r="H11" s="53"/>
    </row>
    <row r="12" spans="1:8" x14ac:dyDescent="0.35">
      <c r="A12" s="120">
        <v>8</v>
      </c>
      <c r="B12" s="121" t="s">
        <v>204</v>
      </c>
      <c r="C12" s="120" t="s">
        <v>205</v>
      </c>
      <c r="D12" s="123" t="s">
        <v>56</v>
      </c>
      <c r="E12" s="124" t="s">
        <v>57</v>
      </c>
      <c r="F12" s="125" t="s">
        <v>58</v>
      </c>
      <c r="G12" s="120">
        <f>1964+70</f>
        <v>2034</v>
      </c>
      <c r="H12" s="53"/>
    </row>
    <row r="13" spans="1:8" x14ac:dyDescent="0.35">
      <c r="A13" s="120">
        <v>9</v>
      </c>
      <c r="B13" s="126" t="s">
        <v>263</v>
      </c>
      <c r="C13" s="127" t="s">
        <v>265</v>
      </c>
      <c r="D13" s="128" t="s">
        <v>56</v>
      </c>
      <c r="E13" s="129" t="s">
        <v>57</v>
      </c>
      <c r="F13" s="130" t="s">
        <v>58</v>
      </c>
      <c r="G13" s="131">
        <f>1965+70</f>
        <v>2035</v>
      </c>
      <c r="H13" s="53"/>
    </row>
    <row r="14" spans="1:8" x14ac:dyDescent="0.35">
      <c r="A14" s="120">
        <v>10</v>
      </c>
      <c r="B14" s="121" t="s">
        <v>220</v>
      </c>
      <c r="C14" s="122" t="s">
        <v>223</v>
      </c>
      <c r="D14" s="123" t="s">
        <v>56</v>
      </c>
      <c r="E14" s="124" t="s">
        <v>57</v>
      </c>
      <c r="F14" s="125" t="s">
        <v>58</v>
      </c>
      <c r="G14" s="120">
        <f>1968+70</f>
        <v>2038</v>
      </c>
      <c r="H14" s="53"/>
    </row>
    <row r="15" spans="1:8" x14ac:dyDescent="0.35">
      <c r="A15" s="120">
        <v>11</v>
      </c>
      <c r="B15" s="121" t="s">
        <v>83</v>
      </c>
      <c r="C15" s="122" t="s">
        <v>87</v>
      </c>
      <c r="D15" s="123" t="s">
        <v>56</v>
      </c>
      <c r="E15" s="124" t="s">
        <v>57</v>
      </c>
      <c r="F15" s="125" t="s">
        <v>58</v>
      </c>
      <c r="G15" s="120">
        <f>1968+70</f>
        <v>2038</v>
      </c>
      <c r="H15" s="53"/>
    </row>
    <row r="16" spans="1:8" x14ac:dyDescent="0.35">
      <c r="A16" s="120">
        <v>12</v>
      </c>
      <c r="B16" s="121" t="s">
        <v>167</v>
      </c>
      <c r="C16" s="120" t="s">
        <v>170</v>
      </c>
      <c r="D16" s="123" t="s">
        <v>56</v>
      </c>
      <c r="E16" s="124" t="s">
        <v>57</v>
      </c>
      <c r="F16" s="125" t="s">
        <v>58</v>
      </c>
      <c r="G16" s="120">
        <f>1970+70</f>
        <v>2040</v>
      </c>
      <c r="H16" s="53"/>
    </row>
    <row r="17" spans="1:8" x14ac:dyDescent="0.35">
      <c r="A17" s="120">
        <v>13</v>
      </c>
      <c r="B17" s="121" t="s">
        <v>225</v>
      </c>
      <c r="C17" s="122" t="s">
        <v>228</v>
      </c>
      <c r="D17" s="123" t="s">
        <v>56</v>
      </c>
      <c r="E17" s="124" t="s">
        <v>57</v>
      </c>
      <c r="F17" s="125" t="s">
        <v>58</v>
      </c>
      <c r="G17" s="120">
        <f>1971+70</f>
        <v>2041</v>
      </c>
      <c r="H17" s="53"/>
    </row>
    <row r="18" spans="1:8" x14ac:dyDescent="0.35">
      <c r="A18" s="120">
        <v>14</v>
      </c>
      <c r="B18" s="121" t="s">
        <v>336</v>
      </c>
      <c r="C18" s="122" t="s">
        <v>150</v>
      </c>
      <c r="D18" s="123" t="s">
        <v>22</v>
      </c>
      <c r="E18" s="124" t="s">
        <v>23</v>
      </c>
      <c r="F18" s="125" t="s">
        <v>58</v>
      </c>
      <c r="G18" s="120">
        <f>1974+70</f>
        <v>2044</v>
      </c>
      <c r="H18" s="53"/>
    </row>
    <row r="19" spans="1:8" x14ac:dyDescent="0.35">
      <c r="A19" s="120">
        <v>15</v>
      </c>
      <c r="B19" s="121" t="s">
        <v>325</v>
      </c>
      <c r="C19" s="120" t="s">
        <v>231</v>
      </c>
      <c r="D19" s="123" t="s">
        <v>22</v>
      </c>
      <c r="E19" s="124" t="s">
        <v>23</v>
      </c>
      <c r="F19" s="125" t="s">
        <v>58</v>
      </c>
      <c r="G19" s="120">
        <f>1973+70</f>
        <v>2043</v>
      </c>
      <c r="H19" s="53"/>
    </row>
    <row r="20" spans="1:8" x14ac:dyDescent="0.35">
      <c r="A20" s="120">
        <v>16</v>
      </c>
      <c r="B20" s="121" t="s">
        <v>113</v>
      </c>
      <c r="C20" s="120" t="s">
        <v>116</v>
      </c>
      <c r="D20" s="123" t="s">
        <v>22</v>
      </c>
      <c r="E20" s="124" t="s">
        <v>23</v>
      </c>
      <c r="F20" s="125" t="s">
        <v>58</v>
      </c>
      <c r="G20" s="120">
        <f>1975+70</f>
        <v>2045</v>
      </c>
      <c r="H20" s="53"/>
    </row>
    <row r="21" spans="1:8" x14ac:dyDescent="0.35">
      <c r="A21" s="120">
        <v>17</v>
      </c>
      <c r="B21" s="121" t="s">
        <v>142</v>
      </c>
      <c r="C21" s="122" t="s">
        <v>144</v>
      </c>
      <c r="D21" s="123" t="s">
        <v>396</v>
      </c>
      <c r="E21" s="124" t="s">
        <v>57</v>
      </c>
      <c r="F21" s="125" t="s">
        <v>58</v>
      </c>
      <c r="G21" s="120">
        <f>1974+70</f>
        <v>2044</v>
      </c>
      <c r="H21" s="53"/>
    </row>
    <row r="22" spans="1:8" x14ac:dyDescent="0.35">
      <c r="A22" s="120">
        <v>18</v>
      </c>
      <c r="B22" s="121" t="s">
        <v>254</v>
      </c>
      <c r="C22" s="122" t="s">
        <v>256</v>
      </c>
      <c r="D22" s="123" t="s">
        <v>22</v>
      </c>
      <c r="E22" s="124" t="s">
        <v>23</v>
      </c>
      <c r="F22" s="125" t="s">
        <v>58</v>
      </c>
      <c r="G22" s="120">
        <f>1975+70</f>
        <v>2045</v>
      </c>
      <c r="H22" s="53"/>
    </row>
    <row r="23" spans="1:8" x14ac:dyDescent="0.35">
      <c r="A23" s="120">
        <v>19</v>
      </c>
      <c r="B23" s="121" t="s">
        <v>326</v>
      </c>
      <c r="C23" s="120" t="s">
        <v>43</v>
      </c>
      <c r="D23" s="123" t="s">
        <v>22</v>
      </c>
      <c r="E23" s="124" t="s">
        <v>387</v>
      </c>
      <c r="F23" s="125" t="s">
        <v>58</v>
      </c>
      <c r="G23" s="120">
        <f>1975+70</f>
        <v>2045</v>
      </c>
      <c r="H23" s="53"/>
    </row>
    <row r="24" spans="1:8" x14ac:dyDescent="0.35">
      <c r="A24" s="120">
        <v>20</v>
      </c>
      <c r="B24" s="121" t="s">
        <v>335</v>
      </c>
      <c r="C24" s="120" t="s">
        <v>121</v>
      </c>
      <c r="D24" s="123" t="s">
        <v>37</v>
      </c>
      <c r="E24" s="124" t="s">
        <v>38</v>
      </c>
      <c r="F24" s="125" t="s">
        <v>58</v>
      </c>
      <c r="G24" s="120">
        <f>1977+70</f>
        <v>2047</v>
      </c>
      <c r="H24" s="53"/>
    </row>
    <row r="25" spans="1:8" x14ac:dyDescent="0.35">
      <c r="A25" s="120">
        <v>21</v>
      </c>
      <c r="B25" s="121" t="s">
        <v>334</v>
      </c>
      <c r="C25" s="122" t="s">
        <v>129</v>
      </c>
      <c r="D25" s="123" t="s">
        <v>37</v>
      </c>
      <c r="E25" s="124" t="s">
        <v>38</v>
      </c>
      <c r="F25" s="125" t="s">
        <v>58</v>
      </c>
      <c r="G25" s="120">
        <f>1977+70</f>
        <v>2047</v>
      </c>
      <c r="H25" s="53"/>
    </row>
    <row r="26" spans="1:8" x14ac:dyDescent="0.35">
      <c r="A26" s="120">
        <v>22</v>
      </c>
      <c r="B26" s="121" t="s">
        <v>211</v>
      </c>
      <c r="C26" s="122" t="s">
        <v>215</v>
      </c>
      <c r="D26" s="123" t="s">
        <v>22</v>
      </c>
      <c r="E26" s="124" t="s">
        <v>23</v>
      </c>
      <c r="F26" s="125" t="s">
        <v>24</v>
      </c>
      <c r="G26" s="132">
        <f>1964+65</f>
        <v>2029</v>
      </c>
      <c r="H26" s="53"/>
    </row>
    <row r="27" spans="1:8" x14ac:dyDescent="0.35">
      <c r="A27" s="120">
        <v>23</v>
      </c>
      <c r="B27" s="121" t="s">
        <v>70</v>
      </c>
      <c r="C27" s="120" t="s">
        <v>75</v>
      </c>
      <c r="D27" s="123" t="s">
        <v>22</v>
      </c>
      <c r="E27" s="124" t="s">
        <v>23</v>
      </c>
      <c r="F27" s="125" t="s">
        <v>24</v>
      </c>
      <c r="G27" s="132">
        <f>1965+65</f>
        <v>2030</v>
      </c>
      <c r="H27" s="53"/>
    </row>
    <row r="28" spans="1:8" x14ac:dyDescent="0.35">
      <c r="A28" s="120">
        <v>24</v>
      </c>
      <c r="B28" s="121" t="s">
        <v>77</v>
      </c>
      <c r="C28" s="120" t="s">
        <v>81</v>
      </c>
      <c r="D28" s="123" t="s">
        <v>22</v>
      </c>
      <c r="E28" s="124" t="s">
        <v>23</v>
      </c>
      <c r="F28" s="125" t="s">
        <v>24</v>
      </c>
      <c r="G28" s="132">
        <f>1965+65</f>
        <v>2030</v>
      </c>
      <c r="H28" s="53"/>
    </row>
    <row r="29" spans="1:8" x14ac:dyDescent="0.35">
      <c r="A29" s="120">
        <v>25</v>
      </c>
      <c r="B29" s="126" t="s">
        <v>267</v>
      </c>
      <c r="C29" s="131" t="s">
        <v>270</v>
      </c>
      <c r="D29" s="123" t="s">
        <v>22</v>
      </c>
      <c r="E29" s="129" t="s">
        <v>23</v>
      </c>
      <c r="F29" s="130" t="s">
        <v>24</v>
      </c>
      <c r="G29" s="132">
        <f>1967+65</f>
        <v>2032</v>
      </c>
      <c r="H29" s="53"/>
    </row>
    <row r="30" spans="1:8" x14ac:dyDescent="0.35">
      <c r="A30" s="120">
        <v>26</v>
      </c>
      <c r="B30" s="121" t="s">
        <v>238</v>
      </c>
      <c r="C30" s="122" t="s">
        <v>239</v>
      </c>
      <c r="D30" s="123" t="s">
        <v>151</v>
      </c>
      <c r="E30" s="124" t="s">
        <v>152</v>
      </c>
      <c r="F30" s="125" t="s">
        <v>24</v>
      </c>
      <c r="G30" s="132">
        <f>1969+65</f>
        <v>2034</v>
      </c>
      <c r="H30" s="53"/>
    </row>
    <row r="31" spans="1:8" x14ac:dyDescent="0.35">
      <c r="A31" s="120">
        <v>27</v>
      </c>
      <c r="B31" s="121" t="s">
        <v>243</v>
      </c>
      <c r="C31" s="120" t="s">
        <v>244</v>
      </c>
      <c r="D31" s="123" t="s">
        <v>37</v>
      </c>
      <c r="E31" s="124" t="s">
        <v>38</v>
      </c>
      <c r="F31" s="125" t="s">
        <v>24</v>
      </c>
      <c r="G31" s="132">
        <f>1969+65</f>
        <v>2034</v>
      </c>
      <c r="H31" s="53"/>
    </row>
    <row r="32" spans="1:8" x14ac:dyDescent="0.35">
      <c r="A32" s="120">
        <v>28</v>
      </c>
      <c r="B32" s="121" t="s">
        <v>233</v>
      </c>
      <c r="C32" s="122" t="s">
        <v>234</v>
      </c>
      <c r="D32" s="123" t="s">
        <v>22</v>
      </c>
      <c r="E32" s="124" t="s">
        <v>23</v>
      </c>
      <c r="F32" s="125" t="s">
        <v>24</v>
      </c>
      <c r="G32" s="132">
        <f>1970+65</f>
        <v>2035</v>
      </c>
      <c r="H32" s="53"/>
    </row>
    <row r="33" spans="1:8" x14ac:dyDescent="0.35">
      <c r="A33" s="120">
        <v>29</v>
      </c>
      <c r="B33" s="121" t="s">
        <v>14</v>
      </c>
      <c r="C33" s="122" t="s">
        <v>20</v>
      </c>
      <c r="D33" s="123" t="s">
        <v>22</v>
      </c>
      <c r="E33" s="124" t="s">
        <v>23</v>
      </c>
      <c r="F33" s="125" t="s">
        <v>24</v>
      </c>
      <c r="G33" s="132">
        <f>1971+65</f>
        <v>2036</v>
      </c>
      <c r="H33" s="53"/>
    </row>
    <row r="34" spans="1:8" x14ac:dyDescent="0.35">
      <c r="A34" s="120">
        <v>30</v>
      </c>
      <c r="B34" s="121" t="s">
        <v>217</v>
      </c>
      <c r="C34" s="133" t="s">
        <v>219</v>
      </c>
      <c r="D34" s="123" t="s">
        <v>151</v>
      </c>
      <c r="E34" s="124" t="s">
        <v>23</v>
      </c>
      <c r="F34" s="125" t="s">
        <v>24</v>
      </c>
      <c r="G34" s="132">
        <f>1972+65</f>
        <v>2037</v>
      </c>
      <c r="H34" s="53"/>
    </row>
    <row r="35" spans="1:8" x14ac:dyDescent="0.35">
      <c r="A35" s="120">
        <v>31</v>
      </c>
      <c r="B35" s="121" t="s">
        <v>250</v>
      </c>
      <c r="C35" s="120" t="s">
        <v>252</v>
      </c>
      <c r="D35" s="123" t="s">
        <v>151</v>
      </c>
      <c r="E35" s="124" t="s">
        <v>152</v>
      </c>
      <c r="F35" s="125" t="s">
        <v>24</v>
      </c>
      <c r="G35" s="132">
        <f>1972+65</f>
        <v>2037</v>
      </c>
      <c r="H35" s="53"/>
    </row>
    <row r="36" spans="1:8" x14ac:dyDescent="0.35">
      <c r="A36" s="120">
        <v>32</v>
      </c>
      <c r="B36" s="121" t="s">
        <v>25</v>
      </c>
      <c r="C36" s="120" t="s">
        <v>30</v>
      </c>
      <c r="D36" s="123" t="s">
        <v>22</v>
      </c>
      <c r="E36" s="124" t="s">
        <v>23</v>
      </c>
      <c r="F36" s="125" t="s">
        <v>24</v>
      </c>
      <c r="G36" s="132">
        <f>1973+65</f>
        <v>2038</v>
      </c>
      <c r="H36" s="53"/>
    </row>
    <row r="37" spans="1:8" x14ac:dyDescent="0.35">
      <c r="A37" s="120">
        <v>33</v>
      </c>
      <c r="B37" s="121" t="s">
        <v>235</v>
      </c>
      <c r="C37" s="122" t="s">
        <v>236</v>
      </c>
      <c r="D37" s="123" t="s">
        <v>37</v>
      </c>
      <c r="E37" s="124" t="s">
        <v>38</v>
      </c>
      <c r="F37" s="125" t="s">
        <v>24</v>
      </c>
      <c r="G37" s="132">
        <f>1973+65</f>
        <v>2038</v>
      </c>
      <c r="H37" s="53"/>
    </row>
    <row r="38" spans="1:8" x14ac:dyDescent="0.35">
      <c r="A38" s="120">
        <v>34</v>
      </c>
      <c r="B38" s="121" t="s">
        <v>31</v>
      </c>
      <c r="C38" s="120" t="s">
        <v>35</v>
      </c>
      <c r="D38" s="123" t="s">
        <v>22</v>
      </c>
      <c r="E38" s="124" t="s">
        <v>23</v>
      </c>
      <c r="F38" s="125" t="s">
        <v>24</v>
      </c>
      <c r="G38" s="132">
        <f>1975+65</f>
        <v>2040</v>
      </c>
      <c r="H38" s="53"/>
    </row>
    <row r="39" spans="1:8" x14ac:dyDescent="0.35">
      <c r="A39" s="120">
        <v>35</v>
      </c>
      <c r="B39" s="121" t="s">
        <v>246</v>
      </c>
      <c r="C39" s="122" t="s">
        <v>248</v>
      </c>
      <c r="D39" s="123" t="s">
        <v>22</v>
      </c>
      <c r="E39" s="124" t="s">
        <v>23</v>
      </c>
      <c r="F39" s="125" t="s">
        <v>24</v>
      </c>
      <c r="G39" s="132">
        <f>1976+65</f>
        <v>2041</v>
      </c>
      <c r="H39" s="53"/>
    </row>
    <row r="40" spans="1:8" x14ac:dyDescent="0.35">
      <c r="A40" s="120">
        <v>36</v>
      </c>
      <c r="B40" s="134" t="s">
        <v>134</v>
      </c>
      <c r="C40" s="135" t="s">
        <v>136</v>
      </c>
      <c r="D40" s="136" t="s">
        <v>107</v>
      </c>
      <c r="E40" s="137" t="s">
        <v>108</v>
      </c>
      <c r="F40" s="138" t="s">
        <v>24</v>
      </c>
      <c r="G40" s="132">
        <f>1978+65</f>
        <v>2043</v>
      </c>
      <c r="H40" s="53"/>
    </row>
    <row r="41" spans="1:8" x14ac:dyDescent="0.35">
      <c r="A41" s="120">
        <v>37</v>
      </c>
      <c r="B41" s="121" t="s">
        <v>198</v>
      </c>
      <c r="C41" s="120" t="s">
        <v>202</v>
      </c>
      <c r="D41" s="123" t="s">
        <v>107</v>
      </c>
      <c r="E41" s="124" t="s">
        <v>108</v>
      </c>
      <c r="F41" s="125" t="s">
        <v>53</v>
      </c>
      <c r="G41" s="132">
        <f>1964+65</f>
        <v>2029</v>
      </c>
      <c r="H41" s="53"/>
    </row>
    <row r="42" spans="1:8" x14ac:dyDescent="0.35">
      <c r="A42" s="120">
        <v>38</v>
      </c>
      <c r="B42" s="126" t="s">
        <v>379</v>
      </c>
      <c r="C42" s="131" t="s">
        <v>272</v>
      </c>
      <c r="D42" s="128" t="s">
        <v>107</v>
      </c>
      <c r="E42" s="129" t="s">
        <v>108</v>
      </c>
      <c r="F42" s="130" t="s">
        <v>53</v>
      </c>
      <c r="G42" s="132">
        <f>1966+65</f>
        <v>2031</v>
      </c>
      <c r="H42" s="53"/>
    </row>
    <row r="43" spans="1:8" x14ac:dyDescent="0.35">
      <c r="A43" s="120">
        <v>39</v>
      </c>
      <c r="B43" s="121" t="s">
        <v>89</v>
      </c>
      <c r="C43" s="120" t="s">
        <v>93</v>
      </c>
      <c r="D43" s="128" t="s">
        <v>107</v>
      </c>
      <c r="E43" s="124" t="s">
        <v>108</v>
      </c>
      <c r="F43" s="125" t="s">
        <v>53</v>
      </c>
      <c r="G43" s="132">
        <f>1967+65</f>
        <v>2032</v>
      </c>
      <c r="H43" s="53"/>
    </row>
    <row r="44" spans="1:8" x14ac:dyDescent="0.35">
      <c r="A44" s="120">
        <v>40</v>
      </c>
      <c r="B44" s="121" t="s">
        <v>103</v>
      </c>
      <c r="C44" s="120" t="s">
        <v>105</v>
      </c>
      <c r="D44" s="123" t="s">
        <v>107</v>
      </c>
      <c r="E44" s="124" t="s">
        <v>108</v>
      </c>
      <c r="F44" s="125" t="s">
        <v>53</v>
      </c>
      <c r="G44" s="132">
        <f>1970+65</f>
        <v>2035</v>
      </c>
      <c r="H44" s="53"/>
    </row>
    <row r="45" spans="1:8" x14ac:dyDescent="0.35">
      <c r="A45" s="120">
        <v>41</v>
      </c>
      <c r="B45" s="121" t="s">
        <v>130</v>
      </c>
      <c r="C45" s="122" t="s">
        <v>132</v>
      </c>
      <c r="D45" s="123" t="s">
        <v>107</v>
      </c>
      <c r="E45" s="124" t="s">
        <v>108</v>
      </c>
      <c r="F45" s="125" t="s">
        <v>53</v>
      </c>
      <c r="G45" s="132">
        <f>1971+65</f>
        <v>2036</v>
      </c>
      <c r="H45" s="53"/>
    </row>
    <row r="46" spans="1:8" x14ac:dyDescent="0.35">
      <c r="A46" s="120">
        <v>42</v>
      </c>
      <c r="B46" s="121" t="s">
        <v>109</v>
      </c>
      <c r="C46" s="120" t="s">
        <v>111</v>
      </c>
      <c r="D46" s="123" t="s">
        <v>107</v>
      </c>
      <c r="E46" s="124" t="s">
        <v>108</v>
      </c>
      <c r="F46" s="125" t="s">
        <v>53</v>
      </c>
      <c r="G46" s="132">
        <f>1971+65</f>
        <v>2036</v>
      </c>
      <c r="H46" s="53"/>
    </row>
    <row r="47" spans="1:8" x14ac:dyDescent="0.35">
      <c r="A47" s="120">
        <v>43</v>
      </c>
      <c r="B47" s="121" t="s">
        <v>45</v>
      </c>
      <c r="C47" s="122" t="s">
        <v>49</v>
      </c>
      <c r="D47" s="123" t="s">
        <v>107</v>
      </c>
      <c r="E47" s="124" t="s">
        <v>108</v>
      </c>
      <c r="F47" s="125" t="s">
        <v>53</v>
      </c>
      <c r="G47" s="132">
        <f>1973+65</f>
        <v>2038</v>
      </c>
      <c r="H47" s="53"/>
    </row>
    <row r="48" spans="1:8" x14ac:dyDescent="0.35">
      <c r="A48" s="120">
        <v>44</v>
      </c>
      <c r="B48" s="121" t="s">
        <v>240</v>
      </c>
      <c r="C48" s="120" t="s">
        <v>241</v>
      </c>
      <c r="D48" s="123" t="s">
        <v>107</v>
      </c>
      <c r="E48" s="124" t="s">
        <v>108</v>
      </c>
      <c r="F48" s="125" t="s">
        <v>53</v>
      </c>
      <c r="G48" s="132">
        <f>1975+65</f>
        <v>2040</v>
      </c>
      <c r="H48" s="53"/>
    </row>
    <row r="49" spans="1:8" x14ac:dyDescent="0.35">
      <c r="A49" s="120">
        <v>45</v>
      </c>
      <c r="B49" s="121" t="s">
        <v>123</v>
      </c>
      <c r="C49" s="120" t="s">
        <v>125</v>
      </c>
      <c r="D49" s="123" t="s">
        <v>107</v>
      </c>
      <c r="E49" s="124" t="s">
        <v>108</v>
      </c>
      <c r="F49" s="125" t="s">
        <v>53</v>
      </c>
      <c r="G49" s="132">
        <f>1976+65</f>
        <v>2041</v>
      </c>
      <c r="H49" s="53"/>
    </row>
    <row r="50" spans="1:8" x14ac:dyDescent="0.35">
      <c r="A50" s="120">
        <v>46</v>
      </c>
      <c r="B50" s="121" t="s">
        <v>138</v>
      </c>
      <c r="C50" s="120" t="s">
        <v>140</v>
      </c>
      <c r="D50" s="123" t="s">
        <v>107</v>
      </c>
      <c r="E50" s="124" t="s">
        <v>108</v>
      </c>
      <c r="F50" s="125" t="s">
        <v>53</v>
      </c>
      <c r="G50" s="132">
        <f>1976+65</f>
        <v>2041</v>
      </c>
      <c r="H50" s="53"/>
    </row>
    <row r="51" spans="1:8" x14ac:dyDescent="0.35">
      <c r="A51" s="120">
        <v>47</v>
      </c>
      <c r="B51" s="134" t="s">
        <v>182</v>
      </c>
      <c r="C51" s="139" t="s">
        <v>184</v>
      </c>
      <c r="D51" s="136" t="s">
        <v>100</v>
      </c>
      <c r="E51" s="137" t="s">
        <v>52</v>
      </c>
      <c r="F51" s="138" t="s">
        <v>53</v>
      </c>
      <c r="G51" s="132">
        <f>1979+65</f>
        <v>2044</v>
      </c>
      <c r="H51" s="53"/>
    </row>
    <row r="52" spans="1:8" x14ac:dyDescent="0.35">
      <c r="A52" s="120">
        <v>48</v>
      </c>
      <c r="B52" s="121" t="s">
        <v>178</v>
      </c>
      <c r="C52" s="122" t="s">
        <v>181</v>
      </c>
      <c r="D52" s="123" t="s">
        <v>107</v>
      </c>
      <c r="E52" s="124" t="s">
        <v>108</v>
      </c>
      <c r="F52" s="125" t="s">
        <v>53</v>
      </c>
      <c r="G52" s="132">
        <f>1981+65</f>
        <v>2046</v>
      </c>
      <c r="H52" s="53"/>
    </row>
    <row r="53" spans="1:8" x14ac:dyDescent="0.35">
      <c r="A53" s="120">
        <v>49</v>
      </c>
      <c r="B53" s="121" t="s">
        <v>375</v>
      </c>
      <c r="C53" s="133" t="s">
        <v>165</v>
      </c>
      <c r="D53" s="123" t="s">
        <v>397</v>
      </c>
      <c r="E53" s="124" t="s">
        <v>52</v>
      </c>
      <c r="F53" s="125" t="s">
        <v>53</v>
      </c>
      <c r="G53" s="132">
        <f>1982+65</f>
        <v>2047</v>
      </c>
      <c r="H53" s="53"/>
    </row>
    <row r="54" spans="1:8" x14ac:dyDescent="0.35">
      <c r="A54" s="120">
        <v>50</v>
      </c>
      <c r="B54" s="121" t="s">
        <v>153</v>
      </c>
      <c r="C54" s="122" t="s">
        <v>156</v>
      </c>
      <c r="D54" s="123" t="s">
        <v>107</v>
      </c>
      <c r="E54" s="124" t="s">
        <v>108</v>
      </c>
      <c r="F54" s="125" t="s">
        <v>53</v>
      </c>
      <c r="G54" s="132">
        <f>1984+65</f>
        <v>2049</v>
      </c>
      <c r="H54" s="53"/>
    </row>
    <row r="55" spans="1:8" x14ac:dyDescent="0.35">
      <c r="A55" s="120">
        <v>51</v>
      </c>
      <c r="B55" s="121" t="s">
        <v>158</v>
      </c>
      <c r="C55" s="140" t="s">
        <v>161</v>
      </c>
      <c r="D55" s="123" t="s">
        <v>107</v>
      </c>
      <c r="E55" s="124" t="s">
        <v>108</v>
      </c>
      <c r="F55" s="125" t="s">
        <v>53</v>
      </c>
      <c r="G55" s="132">
        <f>1985+65</f>
        <v>2050</v>
      </c>
      <c r="H55" s="53"/>
    </row>
    <row r="56" spans="1:8" x14ac:dyDescent="0.35">
      <c r="A56" s="120">
        <v>52</v>
      </c>
      <c r="B56" s="121" t="s">
        <v>172</v>
      </c>
      <c r="C56" s="141" t="s">
        <v>176</v>
      </c>
      <c r="D56" s="123" t="s">
        <v>107</v>
      </c>
      <c r="E56" s="124" t="s">
        <v>108</v>
      </c>
      <c r="F56" s="125" t="s">
        <v>53</v>
      </c>
      <c r="G56" s="132">
        <f>1988+65</f>
        <v>2053</v>
      </c>
      <c r="H56" s="53"/>
    </row>
    <row r="57" spans="1:8" x14ac:dyDescent="0.35">
      <c r="A57" s="120">
        <v>53</v>
      </c>
      <c r="B57" s="142" t="s">
        <v>344</v>
      </c>
      <c r="C57" s="143" t="s">
        <v>279</v>
      </c>
      <c r="D57" s="144" t="s">
        <v>51</v>
      </c>
      <c r="E57" s="145" t="s">
        <v>52</v>
      </c>
      <c r="F57" s="146" t="s">
        <v>291</v>
      </c>
      <c r="G57" s="132">
        <f>1988+65</f>
        <v>2053</v>
      </c>
      <c r="H57" s="53"/>
    </row>
    <row r="58" spans="1:8" x14ac:dyDescent="0.35">
      <c r="A58" s="120">
        <v>54</v>
      </c>
      <c r="B58" s="142" t="s">
        <v>337</v>
      </c>
      <c r="C58" s="143" t="s">
        <v>280</v>
      </c>
      <c r="D58" s="144" t="s">
        <v>51</v>
      </c>
      <c r="E58" s="144" t="s">
        <v>52</v>
      </c>
      <c r="F58" s="146" t="s">
        <v>291</v>
      </c>
      <c r="G58" s="147">
        <f>1984+65</f>
        <v>2049</v>
      </c>
      <c r="H58" s="53"/>
    </row>
    <row r="59" spans="1:8" x14ac:dyDescent="0.35">
      <c r="A59" s="120">
        <v>55</v>
      </c>
      <c r="B59" s="142" t="s">
        <v>342</v>
      </c>
      <c r="C59" s="143" t="s">
        <v>281</v>
      </c>
      <c r="D59" s="144" t="s">
        <v>51</v>
      </c>
      <c r="E59" s="144" t="s">
        <v>52</v>
      </c>
      <c r="F59" s="146" t="s">
        <v>291</v>
      </c>
      <c r="G59" s="147">
        <f>1997+65</f>
        <v>2062</v>
      </c>
      <c r="H59" s="53"/>
    </row>
    <row r="60" spans="1:8" x14ac:dyDescent="0.35">
      <c r="A60" s="120">
        <v>56</v>
      </c>
      <c r="B60" s="142" t="s">
        <v>343</v>
      </c>
      <c r="C60" s="143" t="s">
        <v>282</v>
      </c>
      <c r="D60" s="144" t="s">
        <v>51</v>
      </c>
      <c r="E60" s="144" t="s">
        <v>52</v>
      </c>
      <c r="F60" s="146" t="s">
        <v>291</v>
      </c>
      <c r="G60" s="147">
        <f>1996+65</f>
        <v>2061</v>
      </c>
      <c r="H60" s="53"/>
    </row>
    <row r="61" spans="1:8" x14ac:dyDescent="0.35">
      <c r="A61" s="120">
        <v>57</v>
      </c>
      <c r="B61" s="121" t="s">
        <v>374</v>
      </c>
      <c r="C61" s="122" t="s">
        <v>98</v>
      </c>
      <c r="D61" s="123" t="s">
        <v>100</v>
      </c>
      <c r="E61" s="123" t="s">
        <v>101</v>
      </c>
      <c r="F61" s="148" t="s">
        <v>102</v>
      </c>
      <c r="G61" s="147">
        <f>1992+65</f>
        <v>2057</v>
      </c>
    </row>
    <row r="62" spans="1:8" x14ac:dyDescent="0.35">
      <c r="A62" s="120">
        <v>58</v>
      </c>
      <c r="B62" s="142" t="s">
        <v>340</v>
      </c>
      <c r="C62" s="143" t="s">
        <v>276</v>
      </c>
      <c r="D62" s="144" t="s">
        <v>100</v>
      </c>
      <c r="E62" s="144" t="s">
        <v>101</v>
      </c>
      <c r="F62" s="146" t="s">
        <v>290</v>
      </c>
      <c r="G62" s="147">
        <f>1996+65</f>
        <v>2061</v>
      </c>
    </row>
    <row r="63" spans="1:8" x14ac:dyDescent="0.35">
      <c r="A63" s="120">
        <v>59</v>
      </c>
      <c r="B63" s="142" t="s">
        <v>338</v>
      </c>
      <c r="C63" s="149">
        <v>2330102110007730</v>
      </c>
      <c r="D63" s="144" t="s">
        <v>100</v>
      </c>
      <c r="E63" s="144" t="s">
        <v>101</v>
      </c>
      <c r="F63" s="146" t="s">
        <v>290</v>
      </c>
      <c r="G63" s="147">
        <f>1995+65</f>
        <v>2060</v>
      </c>
    </row>
    <row r="64" spans="1:8" x14ac:dyDescent="0.35">
      <c r="A64" s="120">
        <v>60</v>
      </c>
      <c r="B64" s="142" t="s">
        <v>341</v>
      </c>
      <c r="C64" s="143" t="s">
        <v>277</v>
      </c>
      <c r="D64" s="144" t="s">
        <v>100</v>
      </c>
      <c r="E64" s="144" t="s">
        <v>101</v>
      </c>
      <c r="F64" s="146" t="s">
        <v>290</v>
      </c>
      <c r="G64" s="147">
        <f>1992+65</f>
        <v>2057</v>
      </c>
    </row>
    <row r="65" spans="1:7" x14ac:dyDescent="0.35">
      <c r="A65" s="120">
        <v>61</v>
      </c>
      <c r="B65" s="142" t="s">
        <v>339</v>
      </c>
      <c r="C65" s="143" t="s">
        <v>278</v>
      </c>
      <c r="D65" s="144" t="s">
        <v>100</v>
      </c>
      <c r="E65" s="144" t="s">
        <v>101</v>
      </c>
      <c r="F65" s="146" t="s">
        <v>290</v>
      </c>
      <c r="G65" s="147">
        <f>1993+65</f>
        <v>2058</v>
      </c>
    </row>
    <row r="66" spans="1:7" ht="18.5" x14ac:dyDescent="0.45">
      <c r="B66" s="31"/>
    </row>
  </sheetData>
  <pageMargins left="0.7" right="0.7" top="0.75" bottom="0.75" header="0.3" footer="0.3"/>
  <pageSetup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24"/>
  <sheetViews>
    <sheetView topLeftCell="A2" zoomScale="66" workbookViewId="0">
      <selection activeCell="E18" sqref="E18"/>
    </sheetView>
  </sheetViews>
  <sheetFormatPr defaultColWidth="8.81640625" defaultRowHeight="14.5" x14ac:dyDescent="0.35"/>
  <cols>
    <col min="3" max="3" width="33.81640625" customWidth="1"/>
    <col min="4" max="4" width="21.81640625" customWidth="1"/>
  </cols>
  <sheetData>
    <row r="2" spans="2:4" ht="18.5" x14ac:dyDescent="0.45">
      <c r="B2" s="44" t="s">
        <v>313</v>
      </c>
      <c r="C2" s="34"/>
      <c r="D2" s="34"/>
    </row>
    <row r="3" spans="2:4" ht="18.5" x14ac:dyDescent="0.45">
      <c r="B3" s="44" t="s">
        <v>348</v>
      </c>
      <c r="C3" s="34"/>
      <c r="D3" s="34"/>
    </row>
    <row r="4" spans="2:4" ht="18.5" x14ac:dyDescent="0.45">
      <c r="B4" s="32"/>
      <c r="C4" s="45"/>
      <c r="D4" s="45"/>
    </row>
    <row r="5" spans="2:4" ht="25" customHeight="1" x14ac:dyDescent="0.35">
      <c r="B5" s="46" t="s">
        <v>314</v>
      </c>
      <c r="C5" s="46" t="s">
        <v>315</v>
      </c>
      <c r="D5" s="46" t="s">
        <v>316</v>
      </c>
    </row>
    <row r="6" spans="2:4" ht="29.25" customHeight="1" x14ac:dyDescent="0.35">
      <c r="B6" s="47">
        <v>1</v>
      </c>
      <c r="C6" s="48" t="s">
        <v>317</v>
      </c>
      <c r="D6" s="47">
        <v>61</v>
      </c>
    </row>
    <row r="7" spans="2:4" ht="30" customHeight="1" x14ac:dyDescent="0.35">
      <c r="B7" s="47">
        <v>2</v>
      </c>
      <c r="C7" s="48" t="s">
        <v>318</v>
      </c>
      <c r="D7" s="47">
        <v>5</v>
      </c>
    </row>
    <row r="8" spans="2:4" ht="30" customHeight="1" x14ac:dyDescent="0.35">
      <c r="B8" s="47">
        <v>3</v>
      </c>
      <c r="C8" s="48" t="s">
        <v>345</v>
      </c>
      <c r="D8" s="47">
        <v>5</v>
      </c>
    </row>
    <row r="9" spans="2:4" ht="30" customHeight="1" x14ac:dyDescent="0.35">
      <c r="B9" s="48"/>
      <c r="C9" s="46" t="s">
        <v>319</v>
      </c>
      <c r="D9" s="46">
        <f>D6+D7+D8</f>
        <v>71</v>
      </c>
    </row>
    <row r="10" spans="2:4" ht="18.5" x14ac:dyDescent="0.45">
      <c r="B10" s="45"/>
      <c r="C10" s="45"/>
      <c r="D10" s="45"/>
    </row>
    <row r="11" spans="2:4" ht="18.5" x14ac:dyDescent="0.45">
      <c r="B11" s="45"/>
      <c r="C11" s="45"/>
      <c r="D11" s="45"/>
    </row>
    <row r="12" spans="2:4" ht="18.5" x14ac:dyDescent="0.45">
      <c r="B12" s="45"/>
      <c r="C12" s="45"/>
      <c r="D12" s="45"/>
    </row>
    <row r="14" spans="2:4" ht="18.5" x14ac:dyDescent="0.45">
      <c r="B14" s="44" t="s">
        <v>360</v>
      </c>
      <c r="C14" s="34"/>
      <c r="D14" s="34"/>
    </row>
    <row r="15" spans="2:4" ht="18.5" x14ac:dyDescent="0.45">
      <c r="B15" s="44" t="s">
        <v>347</v>
      </c>
      <c r="C15" s="34"/>
      <c r="D15" s="34"/>
    </row>
    <row r="16" spans="2:4" ht="18.5" x14ac:dyDescent="0.45">
      <c r="B16" s="32"/>
      <c r="C16" s="45"/>
      <c r="D16" s="45"/>
    </row>
    <row r="17" spans="2:5" ht="25" customHeight="1" x14ac:dyDescent="0.35">
      <c r="B17" s="46" t="s">
        <v>314</v>
      </c>
      <c r="C17" s="46" t="s">
        <v>315</v>
      </c>
      <c r="D17" s="46" t="s">
        <v>316</v>
      </c>
    </row>
    <row r="18" spans="2:5" ht="25" customHeight="1" x14ac:dyDescent="0.35">
      <c r="B18" s="47">
        <v>1</v>
      </c>
      <c r="C18" s="48" t="s">
        <v>359</v>
      </c>
      <c r="D18" s="47">
        <v>21</v>
      </c>
    </row>
    <row r="19" spans="2:5" ht="25" customHeight="1" x14ac:dyDescent="0.35">
      <c r="B19" s="47">
        <v>2</v>
      </c>
      <c r="C19" s="48" t="s">
        <v>24</v>
      </c>
      <c r="D19" s="47">
        <v>15</v>
      </c>
    </row>
    <row r="20" spans="2:5" ht="25" customHeight="1" x14ac:dyDescent="0.35">
      <c r="B20" s="47">
        <v>3</v>
      </c>
      <c r="C20" s="48" t="s">
        <v>291</v>
      </c>
      <c r="D20" s="47">
        <v>21</v>
      </c>
    </row>
    <row r="21" spans="2:5" ht="25" customHeight="1" x14ac:dyDescent="0.35">
      <c r="B21" s="47">
        <v>4</v>
      </c>
      <c r="C21" s="48" t="s">
        <v>102</v>
      </c>
      <c r="D21" s="47">
        <v>9</v>
      </c>
    </row>
    <row r="22" spans="2:5" ht="25" customHeight="1" x14ac:dyDescent="0.35">
      <c r="B22" s="48"/>
      <c r="C22" s="46" t="s">
        <v>319</v>
      </c>
      <c r="D22" s="46">
        <f>D18+D19+D20+D21</f>
        <v>66</v>
      </c>
      <c r="E22" s="54" t="s">
        <v>361</v>
      </c>
    </row>
    <row r="24" spans="2:5" ht="17" x14ac:dyDescent="0.4">
      <c r="B24" s="55" t="s">
        <v>363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1"/>
  <sheetViews>
    <sheetView tabSelected="1" topLeftCell="I51" zoomScale="125" workbookViewId="0">
      <selection activeCell="E58" sqref="E58"/>
    </sheetView>
  </sheetViews>
  <sheetFormatPr defaultColWidth="8.81640625" defaultRowHeight="14.5" x14ac:dyDescent="0.35"/>
  <cols>
    <col min="2" max="2" width="57.36328125" customWidth="1"/>
    <col min="3" max="3" width="20.81640625" customWidth="1"/>
    <col min="4" max="4" width="14.36328125" customWidth="1"/>
    <col min="5" max="5" width="10.6328125" customWidth="1"/>
    <col min="6" max="6" width="10.1796875" customWidth="1"/>
    <col min="8" max="8" width="10.81640625" customWidth="1"/>
    <col min="9" max="9" width="20.36328125" bestFit="1" customWidth="1"/>
    <col min="10" max="10" width="15" customWidth="1"/>
    <col min="11" max="11" width="19.36328125" customWidth="1"/>
    <col min="13" max="13" width="18.6328125" customWidth="1"/>
    <col min="18" max="18" width="35.6328125" bestFit="1" customWidth="1"/>
  </cols>
  <sheetData>
    <row r="1" spans="1:19" ht="18.5" customHeight="1" x14ac:dyDescent="0.45">
      <c r="A1" s="165" t="s">
        <v>321</v>
      </c>
      <c r="B1" s="16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9" ht="18.5" customHeight="1" x14ac:dyDescent="0.45">
      <c r="A2" s="165" t="s">
        <v>347</v>
      </c>
      <c r="B2" s="165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4" spans="1:19" ht="15.5" x14ac:dyDescent="0.45">
      <c r="A4" s="2" t="s">
        <v>0</v>
      </c>
      <c r="B4" s="2" t="s">
        <v>1</v>
      </c>
      <c r="C4" s="3" t="s">
        <v>3</v>
      </c>
      <c r="D4" s="19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4" t="s">
        <v>11</v>
      </c>
      <c r="L4" s="2" t="s">
        <v>12</v>
      </c>
      <c r="M4" s="60" t="s">
        <v>13</v>
      </c>
      <c r="N4" s="66" t="s">
        <v>355</v>
      </c>
      <c r="O4" s="66" t="s">
        <v>356</v>
      </c>
      <c r="P4" s="66" t="s">
        <v>357</v>
      </c>
      <c r="Q4" s="66" t="s">
        <v>358</v>
      </c>
      <c r="R4" s="150" t="s">
        <v>398</v>
      </c>
      <c r="S4" s="53"/>
    </row>
    <row r="5" spans="1:19" ht="15.5" x14ac:dyDescent="0.45">
      <c r="A5" s="6">
        <v>1</v>
      </c>
      <c r="B5" s="159" t="s">
        <v>186</v>
      </c>
      <c r="C5" s="7" t="s">
        <v>187</v>
      </c>
      <c r="D5" s="57">
        <v>20849</v>
      </c>
      <c r="E5" s="8" t="s">
        <v>188</v>
      </c>
      <c r="F5" s="8" t="s">
        <v>47</v>
      </c>
      <c r="G5" s="8" t="s">
        <v>97</v>
      </c>
      <c r="H5" s="9" t="s">
        <v>19</v>
      </c>
      <c r="I5" s="10" t="s">
        <v>189</v>
      </c>
      <c r="J5" s="6">
        <v>29015702</v>
      </c>
      <c r="K5" s="5" t="s">
        <v>56</v>
      </c>
      <c r="L5" s="6" t="s">
        <v>57</v>
      </c>
      <c r="M5" s="61" t="s">
        <v>58</v>
      </c>
      <c r="N5" s="65">
        <v>1</v>
      </c>
      <c r="O5" s="65"/>
      <c r="P5" s="65"/>
      <c r="Q5" s="65"/>
      <c r="R5" s="151" t="s">
        <v>401</v>
      </c>
      <c r="S5" s="53"/>
    </row>
    <row r="6" spans="1:19" ht="15.5" x14ac:dyDescent="0.45">
      <c r="A6" s="6">
        <v>2</v>
      </c>
      <c r="B6" s="159" t="s">
        <v>59</v>
      </c>
      <c r="C6" s="7" t="s">
        <v>39</v>
      </c>
      <c r="D6" s="57">
        <v>21810</v>
      </c>
      <c r="E6" s="8" t="s">
        <v>60</v>
      </c>
      <c r="F6" s="8" t="s">
        <v>61</v>
      </c>
      <c r="G6" s="8" t="s">
        <v>62</v>
      </c>
      <c r="H6" s="9" t="s">
        <v>19</v>
      </c>
      <c r="I6" s="6" t="s">
        <v>63</v>
      </c>
      <c r="J6" s="6" t="s">
        <v>64</v>
      </c>
      <c r="K6" s="5" t="s">
        <v>56</v>
      </c>
      <c r="L6" s="6" t="s">
        <v>57</v>
      </c>
      <c r="M6" s="61" t="s">
        <v>58</v>
      </c>
      <c r="N6" s="65">
        <v>2</v>
      </c>
      <c r="O6" s="65"/>
      <c r="P6" s="65"/>
      <c r="Q6" s="65"/>
      <c r="R6" s="151" t="s">
        <v>399</v>
      </c>
      <c r="S6" s="53"/>
    </row>
    <row r="7" spans="1:19" ht="15.5" x14ac:dyDescent="0.45">
      <c r="A7" s="6">
        <v>3</v>
      </c>
      <c r="B7" s="159" t="s">
        <v>65</v>
      </c>
      <c r="C7" s="7" t="s">
        <v>66</v>
      </c>
      <c r="D7" s="57">
        <v>21550</v>
      </c>
      <c r="E7" s="8" t="s">
        <v>60</v>
      </c>
      <c r="F7" s="8" t="s">
        <v>67</v>
      </c>
      <c r="G7" s="8" t="s">
        <v>42</v>
      </c>
      <c r="H7" s="9" t="s">
        <v>19</v>
      </c>
      <c r="I7" s="10" t="s">
        <v>68</v>
      </c>
      <c r="J7" s="6" t="s">
        <v>69</v>
      </c>
      <c r="K7" s="5" t="s">
        <v>56</v>
      </c>
      <c r="L7" s="6" t="s">
        <v>57</v>
      </c>
      <c r="M7" s="61" t="s">
        <v>58</v>
      </c>
      <c r="N7" s="65">
        <v>3</v>
      </c>
      <c r="O7" s="65"/>
      <c r="P7" s="65"/>
      <c r="Q7" s="65"/>
      <c r="R7" s="151" t="s">
        <v>399</v>
      </c>
      <c r="S7" s="53"/>
    </row>
    <row r="8" spans="1:19" ht="15.5" x14ac:dyDescent="0.45">
      <c r="A8" s="6">
        <v>4</v>
      </c>
      <c r="B8" s="159" t="s">
        <v>258</v>
      </c>
      <c r="C8" s="7" t="s">
        <v>39</v>
      </c>
      <c r="D8" s="57">
        <v>22697</v>
      </c>
      <c r="E8" s="8" t="s">
        <v>259</v>
      </c>
      <c r="F8" s="8" t="s">
        <v>47</v>
      </c>
      <c r="G8" s="8" t="s">
        <v>260</v>
      </c>
      <c r="H8" s="9" t="s">
        <v>19</v>
      </c>
      <c r="I8" s="10" t="s">
        <v>261</v>
      </c>
      <c r="J8" s="6" t="s">
        <v>262</v>
      </c>
      <c r="K8" s="5" t="s">
        <v>56</v>
      </c>
      <c r="L8" s="6" t="s">
        <v>57</v>
      </c>
      <c r="M8" s="61" t="s">
        <v>58</v>
      </c>
      <c r="N8" s="65">
        <v>4</v>
      </c>
      <c r="O8" s="65"/>
      <c r="P8" s="65"/>
      <c r="Q8" s="65"/>
      <c r="R8" s="151" t="s">
        <v>401</v>
      </c>
      <c r="S8" s="53"/>
    </row>
    <row r="9" spans="1:19" ht="15.5" x14ac:dyDescent="0.45">
      <c r="A9" s="6">
        <v>5</v>
      </c>
      <c r="B9" s="159" t="s">
        <v>190</v>
      </c>
      <c r="C9" s="7" t="s">
        <v>191</v>
      </c>
      <c r="D9" s="57">
        <v>23132</v>
      </c>
      <c r="E9" s="8" t="s">
        <v>192</v>
      </c>
      <c r="F9" s="8" t="s">
        <v>17</v>
      </c>
      <c r="G9" s="8" t="s">
        <v>42</v>
      </c>
      <c r="H9" s="9" t="s">
        <v>19</v>
      </c>
      <c r="I9" s="6" t="s">
        <v>193</v>
      </c>
      <c r="J9" s="6" t="s">
        <v>194</v>
      </c>
      <c r="K9" s="5" t="s">
        <v>56</v>
      </c>
      <c r="L9" s="6" t="s">
        <v>57</v>
      </c>
      <c r="M9" s="61" t="s">
        <v>58</v>
      </c>
      <c r="N9" s="65">
        <v>5</v>
      </c>
      <c r="O9" s="65"/>
      <c r="P9" s="65"/>
      <c r="Q9" s="65"/>
      <c r="R9" s="151" t="s">
        <v>401</v>
      </c>
      <c r="S9" s="53"/>
    </row>
    <row r="10" spans="1:19" ht="15.5" x14ac:dyDescent="0.45">
      <c r="A10" s="6">
        <v>6</v>
      </c>
      <c r="B10" s="159" t="s">
        <v>198</v>
      </c>
      <c r="C10" s="7" t="s">
        <v>199</v>
      </c>
      <c r="D10" s="57">
        <v>23577</v>
      </c>
      <c r="E10" s="8" t="s">
        <v>200</v>
      </c>
      <c r="F10" s="8" t="s">
        <v>201</v>
      </c>
      <c r="G10" s="8" t="s">
        <v>74</v>
      </c>
      <c r="H10" s="9" t="s">
        <v>19</v>
      </c>
      <c r="I10" s="6" t="s">
        <v>202</v>
      </c>
      <c r="J10" s="6" t="s">
        <v>203</v>
      </c>
      <c r="K10" s="5" t="s">
        <v>107</v>
      </c>
      <c r="L10" s="6" t="s">
        <v>108</v>
      </c>
      <c r="M10" s="61" t="s">
        <v>53</v>
      </c>
      <c r="N10" s="65"/>
      <c r="O10" s="65"/>
      <c r="P10" s="65">
        <v>1</v>
      </c>
      <c r="Q10" s="65"/>
      <c r="R10" s="151" t="s">
        <v>399</v>
      </c>
      <c r="S10" s="53"/>
    </row>
    <row r="11" spans="1:19" ht="15.5" x14ac:dyDescent="0.45">
      <c r="A11" s="6">
        <v>7</v>
      </c>
      <c r="B11" s="159" t="s">
        <v>207</v>
      </c>
      <c r="C11" s="7" t="s">
        <v>208</v>
      </c>
      <c r="D11" s="57">
        <v>23570</v>
      </c>
      <c r="E11" s="8" t="s">
        <v>200</v>
      </c>
      <c r="F11" s="8" t="s">
        <v>201</v>
      </c>
      <c r="G11" s="8" t="s">
        <v>80</v>
      </c>
      <c r="H11" s="9" t="s">
        <v>19</v>
      </c>
      <c r="I11" s="6" t="s">
        <v>209</v>
      </c>
      <c r="J11" s="6" t="s">
        <v>210</v>
      </c>
      <c r="K11" s="5" t="s">
        <v>56</v>
      </c>
      <c r="L11" s="6" t="s">
        <v>57</v>
      </c>
      <c r="M11" s="61" t="s">
        <v>58</v>
      </c>
      <c r="N11" s="65">
        <v>6</v>
      </c>
      <c r="O11" s="65"/>
      <c r="P11" s="65"/>
      <c r="Q11" s="65"/>
      <c r="R11" s="151" t="s">
        <v>399</v>
      </c>
      <c r="S11" s="53"/>
    </row>
    <row r="12" spans="1:19" ht="15.5" x14ac:dyDescent="0.45">
      <c r="A12" s="6">
        <v>8</v>
      </c>
      <c r="B12" s="159" t="s">
        <v>211</v>
      </c>
      <c r="C12" s="7" t="s">
        <v>212</v>
      </c>
      <c r="D12" s="57">
        <v>23500</v>
      </c>
      <c r="E12" s="8" t="s">
        <v>200</v>
      </c>
      <c r="F12" s="8" t="s">
        <v>17</v>
      </c>
      <c r="G12" s="8" t="s">
        <v>213</v>
      </c>
      <c r="H12" s="9" t="s">
        <v>214</v>
      </c>
      <c r="I12" s="10" t="s">
        <v>215</v>
      </c>
      <c r="J12" s="6" t="s">
        <v>216</v>
      </c>
      <c r="K12" s="5" t="s">
        <v>22</v>
      </c>
      <c r="L12" s="6" t="s">
        <v>23</v>
      </c>
      <c r="M12" s="61" t="s">
        <v>24</v>
      </c>
      <c r="N12" s="65"/>
      <c r="O12" s="65">
        <v>1</v>
      </c>
      <c r="P12" s="65"/>
      <c r="Q12" s="65"/>
      <c r="R12" s="151" t="s">
        <v>400</v>
      </c>
      <c r="S12" s="53"/>
    </row>
    <row r="13" spans="1:19" ht="15.5" x14ac:dyDescent="0.45">
      <c r="A13" s="6">
        <v>9</v>
      </c>
      <c r="B13" s="159" t="s">
        <v>70</v>
      </c>
      <c r="C13" s="7" t="s">
        <v>71</v>
      </c>
      <c r="D13" s="57">
        <v>23973</v>
      </c>
      <c r="E13" s="8" t="s">
        <v>72</v>
      </c>
      <c r="F13" s="8" t="s">
        <v>73</v>
      </c>
      <c r="G13" s="8" t="s">
        <v>74</v>
      </c>
      <c r="H13" s="9" t="s">
        <v>19</v>
      </c>
      <c r="I13" s="6" t="s">
        <v>75</v>
      </c>
      <c r="J13" s="6" t="s">
        <v>76</v>
      </c>
      <c r="K13" s="5" t="s">
        <v>22</v>
      </c>
      <c r="L13" s="6" t="s">
        <v>23</v>
      </c>
      <c r="M13" s="61" t="s">
        <v>24</v>
      </c>
      <c r="N13" s="65"/>
      <c r="O13" s="65">
        <v>2</v>
      </c>
      <c r="P13" s="65"/>
      <c r="Q13" s="65"/>
      <c r="R13" s="151" t="s">
        <v>403</v>
      </c>
      <c r="S13" s="53"/>
    </row>
    <row r="14" spans="1:19" ht="15.5" x14ac:dyDescent="0.45">
      <c r="A14" s="6">
        <v>10</v>
      </c>
      <c r="B14" s="159" t="s">
        <v>195</v>
      </c>
      <c r="C14" s="7" t="s">
        <v>323</v>
      </c>
      <c r="D14" s="57">
        <v>23742</v>
      </c>
      <c r="E14" s="8" t="s">
        <v>72</v>
      </c>
      <c r="F14" s="8" t="s">
        <v>67</v>
      </c>
      <c r="G14" s="8" t="s">
        <v>42</v>
      </c>
      <c r="H14" s="9" t="s">
        <v>19</v>
      </c>
      <c r="I14" s="6" t="s">
        <v>196</v>
      </c>
      <c r="J14" s="6" t="s">
        <v>197</v>
      </c>
      <c r="K14" s="5" t="s">
        <v>56</v>
      </c>
      <c r="L14" s="6" t="s">
        <v>57</v>
      </c>
      <c r="M14" s="61" t="s">
        <v>58</v>
      </c>
      <c r="N14" s="65">
        <v>7</v>
      </c>
      <c r="O14" s="65"/>
      <c r="P14" s="65"/>
      <c r="Q14" s="65"/>
      <c r="R14" s="151" t="s">
        <v>401</v>
      </c>
      <c r="S14" s="53"/>
    </row>
    <row r="15" spans="1:19" ht="15.5" x14ac:dyDescent="0.45">
      <c r="A15" s="6">
        <v>11</v>
      </c>
      <c r="B15" s="159" t="s">
        <v>204</v>
      </c>
      <c r="C15" s="7" t="s">
        <v>322</v>
      </c>
      <c r="D15" s="57">
        <v>23742</v>
      </c>
      <c r="E15" s="8" t="s">
        <v>72</v>
      </c>
      <c r="F15" s="8" t="s">
        <v>67</v>
      </c>
      <c r="G15" s="8" t="s">
        <v>42</v>
      </c>
      <c r="H15" s="9" t="s">
        <v>19</v>
      </c>
      <c r="I15" s="6" t="s">
        <v>205</v>
      </c>
      <c r="J15" s="6" t="s">
        <v>206</v>
      </c>
      <c r="K15" s="5" t="s">
        <v>56</v>
      </c>
      <c r="L15" s="6" t="s">
        <v>57</v>
      </c>
      <c r="M15" s="61" t="s">
        <v>58</v>
      </c>
      <c r="N15" s="65">
        <v>8</v>
      </c>
      <c r="O15" s="65"/>
      <c r="P15" s="65"/>
      <c r="Q15" s="65"/>
      <c r="R15" s="151" t="s">
        <v>400</v>
      </c>
      <c r="S15" s="53"/>
    </row>
    <row r="16" spans="1:19" ht="15.5" x14ac:dyDescent="0.45">
      <c r="A16" s="6">
        <v>12</v>
      </c>
      <c r="B16" s="159" t="s">
        <v>263</v>
      </c>
      <c r="C16" s="21" t="s">
        <v>264</v>
      </c>
      <c r="D16" s="23">
        <v>24002</v>
      </c>
      <c r="E16" s="22" t="s">
        <v>72</v>
      </c>
      <c r="F16" s="22" t="s">
        <v>61</v>
      </c>
      <c r="G16" s="22" t="s">
        <v>62</v>
      </c>
      <c r="H16" s="23" t="s">
        <v>19</v>
      </c>
      <c r="I16" s="25" t="s">
        <v>265</v>
      </c>
      <c r="J16" s="20" t="s">
        <v>266</v>
      </c>
      <c r="K16" s="24" t="s">
        <v>56</v>
      </c>
      <c r="L16" s="20" t="s">
        <v>57</v>
      </c>
      <c r="M16" s="62" t="s">
        <v>58</v>
      </c>
      <c r="N16" s="65">
        <v>9</v>
      </c>
      <c r="O16" s="65"/>
      <c r="P16" s="65"/>
      <c r="Q16" s="65"/>
      <c r="R16" s="151" t="s">
        <v>399</v>
      </c>
      <c r="S16" s="53"/>
    </row>
    <row r="17" spans="1:19" ht="15.5" x14ac:dyDescent="0.45">
      <c r="A17" s="6">
        <v>13</v>
      </c>
      <c r="B17" s="159" t="s">
        <v>77</v>
      </c>
      <c r="C17" s="7" t="s">
        <v>78</v>
      </c>
      <c r="D17" s="57">
        <v>24058</v>
      </c>
      <c r="E17" s="8" t="s">
        <v>79</v>
      </c>
      <c r="F17" s="8" t="s">
        <v>41</v>
      </c>
      <c r="G17" s="8" t="s">
        <v>80</v>
      </c>
      <c r="H17" s="9" t="s">
        <v>19</v>
      </c>
      <c r="I17" s="6" t="s">
        <v>81</v>
      </c>
      <c r="J17" s="6" t="s">
        <v>82</v>
      </c>
      <c r="K17" s="5" t="s">
        <v>22</v>
      </c>
      <c r="L17" s="6" t="s">
        <v>23</v>
      </c>
      <c r="M17" s="61" t="s">
        <v>24</v>
      </c>
      <c r="N17" s="65"/>
      <c r="O17" s="65">
        <v>3</v>
      </c>
      <c r="P17" s="65"/>
      <c r="Q17" s="65"/>
      <c r="R17" s="151" t="s">
        <v>400</v>
      </c>
      <c r="S17" s="53"/>
    </row>
    <row r="18" spans="1:19" ht="15.5" x14ac:dyDescent="0.45">
      <c r="A18" s="6">
        <v>14</v>
      </c>
      <c r="B18" s="159" t="s">
        <v>379</v>
      </c>
      <c r="C18" s="21" t="s">
        <v>39</v>
      </c>
      <c r="D18" s="23">
        <v>24209</v>
      </c>
      <c r="E18" s="22" t="s">
        <v>79</v>
      </c>
      <c r="F18" s="22" t="s">
        <v>28</v>
      </c>
      <c r="G18" s="22" t="s">
        <v>80</v>
      </c>
      <c r="H18" s="23" t="s">
        <v>19</v>
      </c>
      <c r="I18" s="20" t="s">
        <v>272</v>
      </c>
      <c r="J18" s="20" t="s">
        <v>273</v>
      </c>
      <c r="K18" s="24" t="s">
        <v>107</v>
      </c>
      <c r="L18" s="20" t="s">
        <v>108</v>
      </c>
      <c r="M18" s="62" t="s">
        <v>53</v>
      </c>
      <c r="N18" s="65"/>
      <c r="O18" s="65"/>
      <c r="P18" s="65">
        <v>2</v>
      </c>
      <c r="Q18" s="65"/>
      <c r="R18" s="151" t="s">
        <v>402</v>
      </c>
      <c r="S18" s="53"/>
    </row>
    <row r="19" spans="1:19" ht="15.5" x14ac:dyDescent="0.45">
      <c r="A19" s="6">
        <v>15</v>
      </c>
      <c r="B19" s="159" t="s">
        <v>89</v>
      </c>
      <c r="C19" s="7" t="s">
        <v>90</v>
      </c>
      <c r="D19" s="57">
        <v>24761</v>
      </c>
      <c r="E19" s="8" t="s">
        <v>91</v>
      </c>
      <c r="F19" s="8" t="s">
        <v>92</v>
      </c>
      <c r="G19" s="8" t="s">
        <v>18</v>
      </c>
      <c r="H19" s="9" t="s">
        <v>19</v>
      </c>
      <c r="I19" s="6" t="s">
        <v>93</v>
      </c>
      <c r="J19" s="6" t="s">
        <v>94</v>
      </c>
      <c r="K19" s="5" t="s">
        <v>51</v>
      </c>
      <c r="L19" s="6" t="s">
        <v>108</v>
      </c>
      <c r="M19" s="61" t="s">
        <v>53</v>
      </c>
      <c r="N19" s="65"/>
      <c r="O19" s="65"/>
      <c r="P19" s="65">
        <v>3</v>
      </c>
      <c r="Q19" s="65"/>
      <c r="R19" s="151" t="s">
        <v>403</v>
      </c>
      <c r="S19" s="53"/>
    </row>
    <row r="20" spans="1:19" ht="15.5" x14ac:dyDescent="0.45">
      <c r="A20" s="6">
        <v>16</v>
      </c>
      <c r="B20" s="159" t="s">
        <v>267</v>
      </c>
      <c r="C20" s="21" t="s">
        <v>268</v>
      </c>
      <c r="D20" s="23">
        <v>24570</v>
      </c>
      <c r="E20" s="22" t="s">
        <v>91</v>
      </c>
      <c r="F20" s="22" t="s">
        <v>28</v>
      </c>
      <c r="G20" s="22" t="s">
        <v>269</v>
      </c>
      <c r="H20" s="23" t="s">
        <v>19</v>
      </c>
      <c r="I20" s="20" t="s">
        <v>270</v>
      </c>
      <c r="J20" s="20" t="s">
        <v>271</v>
      </c>
      <c r="K20" s="24" t="s">
        <v>22</v>
      </c>
      <c r="L20" s="20" t="s">
        <v>23</v>
      </c>
      <c r="M20" s="62" t="s">
        <v>24</v>
      </c>
      <c r="N20" s="65"/>
      <c r="O20" s="65">
        <v>4</v>
      </c>
      <c r="P20" s="65"/>
      <c r="Q20" s="65"/>
      <c r="R20" s="151" t="s">
        <v>399</v>
      </c>
      <c r="S20" s="53"/>
    </row>
    <row r="21" spans="1:19" ht="15.5" x14ac:dyDescent="0.45">
      <c r="A21" s="6">
        <v>17</v>
      </c>
      <c r="B21" s="159" t="s">
        <v>220</v>
      </c>
      <c r="C21" s="7" t="s">
        <v>221</v>
      </c>
      <c r="D21" s="57">
        <v>24953</v>
      </c>
      <c r="E21" s="8" t="s">
        <v>222</v>
      </c>
      <c r="F21" s="8" t="s">
        <v>17</v>
      </c>
      <c r="G21" s="8" t="s">
        <v>169</v>
      </c>
      <c r="H21" s="9" t="s">
        <v>19</v>
      </c>
      <c r="I21" s="10" t="s">
        <v>223</v>
      </c>
      <c r="J21" s="6" t="s">
        <v>224</v>
      </c>
      <c r="K21" s="5" t="s">
        <v>56</v>
      </c>
      <c r="L21" s="6" t="s">
        <v>57</v>
      </c>
      <c r="M21" s="61" t="s">
        <v>58</v>
      </c>
      <c r="N21" s="65">
        <v>10</v>
      </c>
      <c r="O21" s="65"/>
      <c r="P21" s="65"/>
      <c r="Q21" s="65"/>
      <c r="R21" s="151" t="s">
        <v>401</v>
      </c>
      <c r="S21" s="53"/>
    </row>
    <row r="22" spans="1:19" ht="15.5" x14ac:dyDescent="0.45">
      <c r="A22" s="6">
        <v>18</v>
      </c>
      <c r="B22" s="159" t="s">
        <v>83</v>
      </c>
      <c r="C22" s="7" t="s">
        <v>84</v>
      </c>
      <c r="D22" s="57">
        <v>25147</v>
      </c>
      <c r="E22" s="8" t="s">
        <v>85</v>
      </c>
      <c r="F22" s="8" t="s">
        <v>41</v>
      </c>
      <c r="G22" s="8" t="s">
        <v>86</v>
      </c>
      <c r="H22" s="9" t="s">
        <v>19</v>
      </c>
      <c r="I22" s="10" t="s">
        <v>87</v>
      </c>
      <c r="J22" s="6" t="s">
        <v>88</v>
      </c>
      <c r="K22" s="5" t="s">
        <v>56</v>
      </c>
      <c r="L22" s="6" t="s">
        <v>57</v>
      </c>
      <c r="M22" s="61" t="s">
        <v>58</v>
      </c>
      <c r="N22" s="65">
        <v>11</v>
      </c>
      <c r="O22" s="65"/>
      <c r="P22" s="65"/>
      <c r="Q22" s="65"/>
      <c r="R22" s="151" t="s">
        <v>399</v>
      </c>
      <c r="S22" s="53"/>
    </row>
    <row r="23" spans="1:19" ht="15.5" x14ac:dyDescent="0.45">
      <c r="A23" s="6">
        <v>19</v>
      </c>
      <c r="B23" s="159" t="s">
        <v>238</v>
      </c>
      <c r="C23" s="7" t="s">
        <v>168</v>
      </c>
      <c r="D23" s="57">
        <v>25437</v>
      </c>
      <c r="E23" s="8" t="s">
        <v>85</v>
      </c>
      <c r="F23" s="8" t="s">
        <v>61</v>
      </c>
      <c r="G23" s="8" t="s">
        <v>160</v>
      </c>
      <c r="H23" s="9" t="s">
        <v>19</v>
      </c>
      <c r="I23" s="10" t="s">
        <v>239</v>
      </c>
      <c r="J23" s="6">
        <v>22086907</v>
      </c>
      <c r="K23" s="5" t="s">
        <v>151</v>
      </c>
      <c r="L23" s="6" t="s">
        <v>152</v>
      </c>
      <c r="M23" s="61" t="s">
        <v>24</v>
      </c>
      <c r="N23" s="65"/>
      <c r="O23" s="65">
        <v>5</v>
      </c>
      <c r="P23" s="65"/>
      <c r="Q23" s="65"/>
      <c r="R23" s="151" t="s">
        <v>399</v>
      </c>
      <c r="S23" s="53"/>
    </row>
    <row r="24" spans="1:19" ht="15.5" x14ac:dyDescent="0.45">
      <c r="A24" s="6">
        <v>20</v>
      </c>
      <c r="B24" s="159" t="s">
        <v>243</v>
      </c>
      <c r="C24" s="7" t="s">
        <v>39</v>
      </c>
      <c r="D24" s="57">
        <v>25479</v>
      </c>
      <c r="E24" s="8" t="s">
        <v>85</v>
      </c>
      <c r="F24" s="8" t="s">
        <v>92</v>
      </c>
      <c r="G24" s="8" t="s">
        <v>213</v>
      </c>
      <c r="H24" s="9" t="s">
        <v>19</v>
      </c>
      <c r="I24" s="6" t="s">
        <v>244</v>
      </c>
      <c r="J24" s="6" t="s">
        <v>245</v>
      </c>
      <c r="K24" s="5" t="s">
        <v>107</v>
      </c>
      <c r="L24" s="6" t="s">
        <v>38</v>
      </c>
      <c r="M24" s="61" t="s">
        <v>24</v>
      </c>
      <c r="N24" s="65"/>
      <c r="O24" s="65">
        <v>6</v>
      </c>
      <c r="P24" s="65"/>
      <c r="Q24" s="65"/>
      <c r="R24" s="151" t="s">
        <v>399</v>
      </c>
      <c r="S24" s="53"/>
    </row>
    <row r="25" spans="1:19" ht="15.5" x14ac:dyDescent="0.45">
      <c r="A25" s="6">
        <v>21</v>
      </c>
      <c r="B25" s="159" t="s">
        <v>103</v>
      </c>
      <c r="C25" s="7" t="s">
        <v>66</v>
      </c>
      <c r="D25" s="57">
        <v>25674</v>
      </c>
      <c r="E25" s="8" t="s">
        <v>104</v>
      </c>
      <c r="F25" s="8" t="s">
        <v>28</v>
      </c>
      <c r="G25" s="8" t="s">
        <v>18</v>
      </c>
      <c r="H25" s="9" t="s">
        <v>19</v>
      </c>
      <c r="I25" s="6" t="s">
        <v>105</v>
      </c>
      <c r="J25" s="6" t="s">
        <v>106</v>
      </c>
      <c r="K25" s="5" t="s">
        <v>107</v>
      </c>
      <c r="L25" s="6" t="s">
        <v>108</v>
      </c>
      <c r="M25" s="61" t="s">
        <v>53</v>
      </c>
      <c r="N25" s="65"/>
      <c r="O25" s="65"/>
      <c r="P25" s="65">
        <v>4</v>
      </c>
      <c r="Q25" s="65"/>
      <c r="R25" s="151" t="s">
        <v>399</v>
      </c>
      <c r="S25" s="53"/>
    </row>
    <row r="26" spans="1:19" ht="15.5" x14ac:dyDescent="0.45">
      <c r="A26" s="6">
        <v>22</v>
      </c>
      <c r="B26" s="159" t="s">
        <v>130</v>
      </c>
      <c r="C26" s="7" t="s">
        <v>131</v>
      </c>
      <c r="D26" s="57">
        <v>25568</v>
      </c>
      <c r="E26" s="8" t="s">
        <v>104</v>
      </c>
      <c r="F26" s="8" t="s">
        <v>67</v>
      </c>
      <c r="G26" s="8" t="s">
        <v>42</v>
      </c>
      <c r="H26" s="9" t="s">
        <v>19</v>
      </c>
      <c r="I26" s="10" t="s">
        <v>132</v>
      </c>
      <c r="J26" s="6" t="s">
        <v>133</v>
      </c>
      <c r="K26" s="5" t="s">
        <v>107</v>
      </c>
      <c r="L26" s="6" t="s">
        <v>108</v>
      </c>
      <c r="M26" s="61" t="s">
        <v>53</v>
      </c>
      <c r="N26" s="65"/>
      <c r="O26" s="65"/>
      <c r="P26" s="65">
        <v>5</v>
      </c>
      <c r="Q26" s="65"/>
      <c r="R26" s="151" t="s">
        <v>399</v>
      </c>
      <c r="S26" s="53"/>
    </row>
    <row r="27" spans="1:19" ht="15.5" x14ac:dyDescent="0.45">
      <c r="A27" s="6">
        <v>23</v>
      </c>
      <c r="B27" s="159" t="s">
        <v>167</v>
      </c>
      <c r="C27" s="7" t="s">
        <v>168</v>
      </c>
      <c r="D27" s="57">
        <v>25774</v>
      </c>
      <c r="E27" s="8" t="s">
        <v>104</v>
      </c>
      <c r="F27" s="8" t="s">
        <v>73</v>
      </c>
      <c r="G27" s="8" t="s">
        <v>169</v>
      </c>
      <c r="H27" s="9" t="s">
        <v>19</v>
      </c>
      <c r="I27" s="6" t="s">
        <v>170</v>
      </c>
      <c r="J27" s="6" t="s">
        <v>171</v>
      </c>
      <c r="K27" s="5" t="s">
        <v>56</v>
      </c>
      <c r="L27" s="6" t="s">
        <v>57</v>
      </c>
      <c r="M27" s="61" t="s">
        <v>58</v>
      </c>
      <c r="N27" s="65">
        <v>12</v>
      </c>
      <c r="O27" s="65"/>
      <c r="P27" s="65"/>
      <c r="Q27" s="65"/>
      <c r="R27" s="151" t="s">
        <v>399</v>
      </c>
      <c r="S27" s="53"/>
    </row>
    <row r="28" spans="1:19" ht="15.5" x14ac:dyDescent="0.45">
      <c r="A28" s="6">
        <v>24</v>
      </c>
      <c r="B28" s="159" t="s">
        <v>233</v>
      </c>
      <c r="C28" s="7" t="s">
        <v>90</v>
      </c>
      <c r="D28" s="57">
        <v>25797</v>
      </c>
      <c r="E28" s="8" t="s">
        <v>104</v>
      </c>
      <c r="F28" s="8" t="s">
        <v>73</v>
      </c>
      <c r="G28" s="8" t="s">
        <v>62</v>
      </c>
      <c r="H28" s="9" t="s">
        <v>19</v>
      </c>
      <c r="I28" s="10" t="s">
        <v>234</v>
      </c>
      <c r="J28" s="6">
        <v>17087006</v>
      </c>
      <c r="K28" s="5" t="s">
        <v>22</v>
      </c>
      <c r="L28" s="6" t="s">
        <v>23</v>
      </c>
      <c r="M28" s="61" t="s">
        <v>24</v>
      </c>
      <c r="N28" s="65"/>
      <c r="O28" s="65">
        <v>7</v>
      </c>
      <c r="P28" s="65"/>
      <c r="Q28" s="65"/>
      <c r="R28" s="151" t="s">
        <v>402</v>
      </c>
      <c r="S28" s="53"/>
    </row>
    <row r="29" spans="1:19" ht="15.5" x14ac:dyDescent="0.45">
      <c r="A29" s="6">
        <v>25</v>
      </c>
      <c r="B29" s="159" t="s">
        <v>14</v>
      </c>
      <c r="C29" s="7" t="s">
        <v>15</v>
      </c>
      <c r="D29" s="57">
        <v>26069</v>
      </c>
      <c r="E29" s="8" t="s">
        <v>16</v>
      </c>
      <c r="F29" s="8" t="s">
        <v>17</v>
      </c>
      <c r="G29" s="8" t="s">
        <v>18</v>
      </c>
      <c r="H29" s="9" t="s">
        <v>19</v>
      </c>
      <c r="I29" s="10" t="s">
        <v>20</v>
      </c>
      <c r="J29" s="6" t="s">
        <v>21</v>
      </c>
      <c r="K29" s="5" t="s">
        <v>22</v>
      </c>
      <c r="L29" s="6" t="s">
        <v>23</v>
      </c>
      <c r="M29" s="61" t="s">
        <v>24</v>
      </c>
      <c r="N29" s="65"/>
      <c r="O29" s="65">
        <v>8</v>
      </c>
      <c r="P29" s="65"/>
      <c r="Q29" s="65"/>
      <c r="R29" s="151" t="s">
        <v>403</v>
      </c>
      <c r="S29" s="53"/>
    </row>
    <row r="30" spans="1:19" ht="15.5" x14ac:dyDescent="0.45">
      <c r="A30" s="6">
        <v>26</v>
      </c>
      <c r="B30" s="159" t="s">
        <v>109</v>
      </c>
      <c r="C30" s="7" t="s">
        <v>110</v>
      </c>
      <c r="D30" s="57">
        <v>26164</v>
      </c>
      <c r="E30" s="8" t="s">
        <v>16</v>
      </c>
      <c r="F30" s="8" t="s">
        <v>73</v>
      </c>
      <c r="G30" s="8" t="s">
        <v>74</v>
      </c>
      <c r="H30" s="9" t="s">
        <v>19</v>
      </c>
      <c r="I30" s="6" t="s">
        <v>111</v>
      </c>
      <c r="J30" s="6" t="s">
        <v>112</v>
      </c>
      <c r="K30" s="5" t="s">
        <v>107</v>
      </c>
      <c r="L30" s="6" t="s">
        <v>108</v>
      </c>
      <c r="M30" s="61" t="s">
        <v>53</v>
      </c>
      <c r="N30" s="65"/>
      <c r="O30" s="65"/>
      <c r="P30" s="65">
        <v>6</v>
      </c>
      <c r="Q30" s="65"/>
      <c r="R30" s="151" t="s">
        <v>399</v>
      </c>
      <c r="S30" s="53"/>
    </row>
    <row r="31" spans="1:19" ht="15.5" x14ac:dyDescent="0.45">
      <c r="A31" s="6">
        <v>27</v>
      </c>
      <c r="B31" s="159" t="s">
        <v>225</v>
      </c>
      <c r="C31" s="7" t="s">
        <v>226</v>
      </c>
      <c r="D31" s="57">
        <v>26044</v>
      </c>
      <c r="E31" s="8" t="s">
        <v>16</v>
      </c>
      <c r="F31" s="8" t="s">
        <v>28</v>
      </c>
      <c r="G31" s="8" t="s">
        <v>227</v>
      </c>
      <c r="H31" s="9" t="s">
        <v>19</v>
      </c>
      <c r="I31" s="10" t="s">
        <v>228</v>
      </c>
      <c r="J31" s="6" t="s">
        <v>229</v>
      </c>
      <c r="K31" s="5" t="s">
        <v>56</v>
      </c>
      <c r="L31" s="6" t="s">
        <v>57</v>
      </c>
      <c r="M31" s="61" t="s">
        <v>58</v>
      </c>
      <c r="N31" s="65">
        <v>13</v>
      </c>
      <c r="O31" s="65"/>
      <c r="P31" s="65"/>
      <c r="Q31" s="65"/>
      <c r="R31" s="151" t="s">
        <v>405</v>
      </c>
      <c r="S31" s="53"/>
    </row>
    <row r="32" spans="1:19" ht="15.5" x14ac:dyDescent="0.45">
      <c r="A32" s="6">
        <v>28</v>
      </c>
      <c r="B32" s="159" t="s">
        <v>217</v>
      </c>
      <c r="C32" s="12" t="s">
        <v>114</v>
      </c>
      <c r="D32" s="57">
        <v>26320</v>
      </c>
      <c r="E32" s="8" t="s">
        <v>218</v>
      </c>
      <c r="F32" s="8" t="s">
        <v>47</v>
      </c>
      <c r="G32" s="8" t="s">
        <v>160</v>
      </c>
      <c r="H32" s="6" t="s">
        <v>19</v>
      </c>
      <c r="I32" s="14" t="s">
        <v>219</v>
      </c>
      <c r="J32" s="6">
        <v>20017203</v>
      </c>
      <c r="K32" s="5" t="s">
        <v>382</v>
      </c>
      <c r="L32" s="6" t="s">
        <v>23</v>
      </c>
      <c r="M32" s="61" t="s">
        <v>24</v>
      </c>
      <c r="N32" s="65"/>
      <c r="O32" s="65">
        <v>9</v>
      </c>
      <c r="P32" s="65"/>
      <c r="Q32" s="65"/>
      <c r="R32" s="151" t="s">
        <v>399</v>
      </c>
      <c r="S32" s="53"/>
    </row>
    <row r="33" spans="1:19" ht="15.5" x14ac:dyDescent="0.45">
      <c r="A33" s="6">
        <v>29</v>
      </c>
      <c r="B33" s="159" t="s">
        <v>250</v>
      </c>
      <c r="C33" s="7" t="s">
        <v>39</v>
      </c>
      <c r="D33" s="57">
        <v>26541</v>
      </c>
      <c r="E33" s="8" t="s">
        <v>218</v>
      </c>
      <c r="F33" s="8" t="s">
        <v>61</v>
      </c>
      <c r="G33" s="8" t="s">
        <v>251</v>
      </c>
      <c r="H33" s="9" t="s">
        <v>19</v>
      </c>
      <c r="I33" s="6" t="s">
        <v>252</v>
      </c>
      <c r="J33" s="6" t="s">
        <v>253</v>
      </c>
      <c r="K33" s="5" t="s">
        <v>383</v>
      </c>
      <c r="L33" s="6" t="s">
        <v>152</v>
      </c>
      <c r="M33" s="61" t="s">
        <v>24</v>
      </c>
      <c r="N33" s="65"/>
      <c r="O33" s="65">
        <v>10</v>
      </c>
      <c r="P33" s="65"/>
      <c r="Q33" s="65"/>
      <c r="R33" s="151" t="s">
        <v>399</v>
      </c>
      <c r="S33" s="53"/>
    </row>
    <row r="34" spans="1:19" ht="15.5" x14ac:dyDescent="0.45">
      <c r="A34" s="6">
        <v>30</v>
      </c>
      <c r="B34" s="159" t="s">
        <v>25</v>
      </c>
      <c r="C34" s="7" t="s">
        <v>26</v>
      </c>
      <c r="D34" s="57">
        <v>26750</v>
      </c>
      <c r="E34" s="8" t="s">
        <v>27</v>
      </c>
      <c r="F34" s="8" t="s">
        <v>28</v>
      </c>
      <c r="G34" s="8" t="s">
        <v>29</v>
      </c>
      <c r="H34" s="9" t="s">
        <v>19</v>
      </c>
      <c r="I34" s="6" t="s">
        <v>30</v>
      </c>
      <c r="J34" s="6">
        <v>27037302</v>
      </c>
      <c r="K34" s="5" t="s">
        <v>22</v>
      </c>
      <c r="L34" s="6" t="s">
        <v>23</v>
      </c>
      <c r="M34" s="61" t="s">
        <v>24</v>
      </c>
      <c r="N34" s="65"/>
      <c r="O34" s="65">
        <v>11</v>
      </c>
      <c r="P34" s="65"/>
      <c r="Q34" s="65"/>
      <c r="R34" s="151" t="s">
        <v>399</v>
      </c>
      <c r="S34" s="53"/>
    </row>
    <row r="35" spans="1:19" ht="15.5" x14ac:dyDescent="0.45">
      <c r="A35" s="6">
        <v>31</v>
      </c>
      <c r="B35" s="159" t="s">
        <v>45</v>
      </c>
      <c r="C35" s="7" t="s">
        <v>46</v>
      </c>
      <c r="D35" s="57">
        <v>26704</v>
      </c>
      <c r="E35" s="8" t="s">
        <v>27</v>
      </c>
      <c r="F35" s="8" t="s">
        <v>47</v>
      </c>
      <c r="G35" s="8" t="s">
        <v>48</v>
      </c>
      <c r="H35" s="9" t="s">
        <v>19</v>
      </c>
      <c r="I35" s="10" t="s">
        <v>49</v>
      </c>
      <c r="J35" s="6" t="s">
        <v>50</v>
      </c>
      <c r="K35" s="5" t="s">
        <v>51</v>
      </c>
      <c r="L35" s="6" t="s">
        <v>108</v>
      </c>
      <c r="M35" s="61" t="s">
        <v>53</v>
      </c>
      <c r="N35" s="65"/>
      <c r="O35" s="65"/>
      <c r="P35" s="65">
        <v>7</v>
      </c>
      <c r="Q35" s="65"/>
      <c r="R35" s="151" t="s">
        <v>404</v>
      </c>
      <c r="S35" s="53"/>
    </row>
    <row r="36" spans="1:19" ht="15.5" x14ac:dyDescent="0.45">
      <c r="A36" s="6">
        <v>32</v>
      </c>
      <c r="B36" s="159" t="s">
        <v>235</v>
      </c>
      <c r="C36" s="7" t="s">
        <v>226</v>
      </c>
      <c r="D36" s="57">
        <v>26864</v>
      </c>
      <c r="E36" s="8" t="s">
        <v>27</v>
      </c>
      <c r="F36" s="8" t="s">
        <v>201</v>
      </c>
      <c r="G36" s="8" t="s">
        <v>74</v>
      </c>
      <c r="H36" s="9" t="s">
        <v>19</v>
      </c>
      <c r="I36" s="10" t="s">
        <v>236</v>
      </c>
      <c r="J36" s="6" t="s">
        <v>237</v>
      </c>
      <c r="K36" s="5" t="s">
        <v>107</v>
      </c>
      <c r="L36" s="6" t="s">
        <v>38</v>
      </c>
      <c r="M36" s="61" t="s">
        <v>24</v>
      </c>
      <c r="N36" s="65"/>
      <c r="O36" s="65">
        <v>12</v>
      </c>
      <c r="P36" s="65"/>
      <c r="Q36" s="65"/>
      <c r="R36" s="151" t="s">
        <v>402</v>
      </c>
      <c r="S36" s="53"/>
    </row>
    <row r="37" spans="1:19" ht="15.5" x14ac:dyDescent="0.45">
      <c r="A37" s="6">
        <v>33</v>
      </c>
      <c r="B37" s="159" t="s">
        <v>336</v>
      </c>
      <c r="C37" s="7" t="s">
        <v>147</v>
      </c>
      <c r="D37" s="57">
        <v>27256</v>
      </c>
      <c r="E37" s="8" t="s">
        <v>148</v>
      </c>
      <c r="F37" s="8" t="s">
        <v>73</v>
      </c>
      <c r="G37" s="8" t="s">
        <v>149</v>
      </c>
      <c r="H37" s="9" t="s">
        <v>19</v>
      </c>
      <c r="I37" s="10" t="s">
        <v>150</v>
      </c>
      <c r="J37" s="6">
        <v>15087413</v>
      </c>
      <c r="K37" s="5" t="s">
        <v>151</v>
      </c>
      <c r="L37" s="6" t="s">
        <v>152</v>
      </c>
      <c r="M37" s="61" t="s">
        <v>58</v>
      </c>
      <c r="N37" s="65">
        <v>14</v>
      </c>
      <c r="O37" s="65"/>
      <c r="P37" s="65"/>
      <c r="Q37" s="65"/>
      <c r="R37" s="151" t="s">
        <v>399</v>
      </c>
      <c r="S37" s="53"/>
    </row>
    <row r="38" spans="1:19" ht="15.5" x14ac:dyDescent="0.45">
      <c r="A38" s="6">
        <v>34</v>
      </c>
      <c r="B38" s="159" t="s">
        <v>373</v>
      </c>
      <c r="C38" s="7" t="s">
        <v>230</v>
      </c>
      <c r="D38" s="57">
        <v>27015</v>
      </c>
      <c r="E38" s="8" t="s">
        <v>148</v>
      </c>
      <c r="F38" s="8" t="s">
        <v>55</v>
      </c>
      <c r="G38" s="8" t="s">
        <v>62</v>
      </c>
      <c r="H38" s="9" t="s">
        <v>19</v>
      </c>
      <c r="I38" s="6" t="s">
        <v>231</v>
      </c>
      <c r="J38" s="6" t="s">
        <v>232</v>
      </c>
      <c r="K38" s="5" t="s">
        <v>22</v>
      </c>
      <c r="L38" s="6" t="s">
        <v>387</v>
      </c>
      <c r="M38" s="61" t="s">
        <v>58</v>
      </c>
      <c r="N38" s="65">
        <v>15</v>
      </c>
      <c r="O38" s="65"/>
      <c r="P38" s="65"/>
      <c r="Q38" s="65"/>
      <c r="R38" s="151" t="s">
        <v>400</v>
      </c>
      <c r="S38" s="53"/>
    </row>
    <row r="39" spans="1:19" ht="15.5" x14ac:dyDescent="0.45">
      <c r="A39" s="6">
        <v>35</v>
      </c>
      <c r="B39" s="159" t="s">
        <v>31</v>
      </c>
      <c r="C39" s="7" t="s">
        <v>32</v>
      </c>
      <c r="D39" s="57">
        <v>27525</v>
      </c>
      <c r="E39" s="8" t="s">
        <v>33</v>
      </c>
      <c r="F39" s="8" t="s">
        <v>17</v>
      </c>
      <c r="G39" s="8" t="s">
        <v>34</v>
      </c>
      <c r="H39" s="9" t="s">
        <v>19</v>
      </c>
      <c r="I39" s="6" t="s">
        <v>35</v>
      </c>
      <c r="J39" s="6" t="s">
        <v>36</v>
      </c>
      <c r="K39" s="5" t="s">
        <v>37</v>
      </c>
      <c r="L39" s="6" t="s">
        <v>23</v>
      </c>
      <c r="M39" s="61" t="s">
        <v>24</v>
      </c>
      <c r="N39" s="65"/>
      <c r="O39" s="65">
        <v>13</v>
      </c>
      <c r="P39" s="65"/>
      <c r="Q39" s="65"/>
      <c r="R39" s="151" t="s">
        <v>403</v>
      </c>
      <c r="S39" s="53"/>
    </row>
    <row r="40" spans="1:19" ht="15.5" x14ac:dyDescent="0.45">
      <c r="A40" s="6">
        <v>36</v>
      </c>
      <c r="B40" s="159" t="s">
        <v>113</v>
      </c>
      <c r="C40" s="7" t="s">
        <v>114</v>
      </c>
      <c r="D40" s="57">
        <v>27619</v>
      </c>
      <c r="E40" s="8" t="s">
        <v>33</v>
      </c>
      <c r="F40" s="8" t="s">
        <v>73</v>
      </c>
      <c r="G40" s="8" t="s">
        <v>115</v>
      </c>
      <c r="H40" s="9" t="s">
        <v>19</v>
      </c>
      <c r="I40" s="6" t="s">
        <v>116</v>
      </c>
      <c r="J40" s="6" t="s">
        <v>117</v>
      </c>
      <c r="K40" s="5" t="s">
        <v>37</v>
      </c>
      <c r="L40" s="6" t="s">
        <v>23</v>
      </c>
      <c r="M40" s="61" t="s">
        <v>58</v>
      </c>
      <c r="N40" s="65">
        <v>16</v>
      </c>
      <c r="O40" s="65"/>
      <c r="P40" s="65"/>
      <c r="Q40" s="65"/>
      <c r="R40" s="151" t="s">
        <v>400</v>
      </c>
      <c r="S40" s="53"/>
    </row>
    <row r="41" spans="1:19" ht="15.5" x14ac:dyDescent="0.45">
      <c r="A41" s="6">
        <v>37</v>
      </c>
      <c r="B41" s="159" t="s">
        <v>142</v>
      </c>
      <c r="C41" s="7" t="s">
        <v>143</v>
      </c>
      <c r="D41" s="57">
        <v>27368</v>
      </c>
      <c r="E41" s="8" t="s">
        <v>33</v>
      </c>
      <c r="F41" s="8" t="s">
        <v>55</v>
      </c>
      <c r="G41" s="8" t="s">
        <v>86</v>
      </c>
      <c r="H41" s="9" t="s">
        <v>19</v>
      </c>
      <c r="I41" s="10" t="s">
        <v>144</v>
      </c>
      <c r="J41" s="6" t="s">
        <v>145</v>
      </c>
      <c r="K41" s="5" t="s">
        <v>146</v>
      </c>
      <c r="L41" s="6" t="s">
        <v>57</v>
      </c>
      <c r="M41" s="61" t="s">
        <v>58</v>
      </c>
      <c r="N41" s="65">
        <v>17</v>
      </c>
      <c r="O41" s="65"/>
      <c r="P41" s="65"/>
      <c r="Q41" s="65"/>
      <c r="R41" s="151" t="s">
        <v>399</v>
      </c>
      <c r="S41" s="53"/>
    </row>
    <row r="42" spans="1:19" ht="15.5" x14ac:dyDescent="0.45">
      <c r="A42" s="6">
        <v>38</v>
      </c>
      <c r="B42" s="159" t="s">
        <v>240</v>
      </c>
      <c r="C42" s="7" t="s">
        <v>39</v>
      </c>
      <c r="D42" s="57">
        <v>27637</v>
      </c>
      <c r="E42" s="8" t="s">
        <v>33</v>
      </c>
      <c r="F42" s="8" t="s">
        <v>61</v>
      </c>
      <c r="G42" s="8" t="s">
        <v>42</v>
      </c>
      <c r="H42" s="9" t="s">
        <v>19</v>
      </c>
      <c r="I42" s="6" t="s">
        <v>241</v>
      </c>
      <c r="J42" s="6" t="s">
        <v>242</v>
      </c>
      <c r="K42" s="5" t="s">
        <v>107</v>
      </c>
      <c r="L42" s="6" t="s">
        <v>108</v>
      </c>
      <c r="M42" s="61" t="s">
        <v>53</v>
      </c>
      <c r="N42" s="65"/>
      <c r="O42" s="65"/>
      <c r="P42" s="65">
        <v>8</v>
      </c>
      <c r="Q42" s="65"/>
      <c r="R42" s="151" t="s">
        <v>399</v>
      </c>
      <c r="S42" s="53"/>
    </row>
    <row r="43" spans="1:19" ht="15.5" x14ac:dyDescent="0.45">
      <c r="A43" s="6">
        <v>39</v>
      </c>
      <c r="B43" s="159" t="s">
        <v>254</v>
      </c>
      <c r="C43" s="7" t="s">
        <v>168</v>
      </c>
      <c r="D43" s="57">
        <v>27612</v>
      </c>
      <c r="E43" s="8" t="s">
        <v>33</v>
      </c>
      <c r="F43" s="8" t="s">
        <v>73</v>
      </c>
      <c r="G43" s="8" t="s">
        <v>255</v>
      </c>
      <c r="H43" s="9" t="s">
        <v>19</v>
      </c>
      <c r="I43" s="10" t="s">
        <v>256</v>
      </c>
      <c r="J43" s="6" t="s">
        <v>257</v>
      </c>
      <c r="K43" s="5" t="s">
        <v>22</v>
      </c>
      <c r="L43" s="6" t="s">
        <v>23</v>
      </c>
      <c r="M43" s="61" t="s">
        <v>58</v>
      </c>
      <c r="N43" s="65">
        <v>18</v>
      </c>
      <c r="O43" s="65"/>
      <c r="P43" s="65"/>
      <c r="Q43" s="65"/>
      <c r="R43" s="151" t="s">
        <v>399</v>
      </c>
      <c r="S43" s="53"/>
    </row>
    <row r="44" spans="1:19" ht="15.5" x14ac:dyDescent="0.45">
      <c r="A44" s="6">
        <v>40</v>
      </c>
      <c r="B44" s="159" t="s">
        <v>384</v>
      </c>
      <c r="C44" s="7" t="s">
        <v>39</v>
      </c>
      <c r="D44" s="57">
        <v>27699</v>
      </c>
      <c r="E44" s="8" t="s">
        <v>40</v>
      </c>
      <c r="F44" s="8" t="s">
        <v>41</v>
      </c>
      <c r="G44" s="8" t="s">
        <v>42</v>
      </c>
      <c r="H44" s="9" t="s">
        <v>19</v>
      </c>
      <c r="I44" s="6" t="s">
        <v>43</v>
      </c>
      <c r="J44" s="6" t="s">
        <v>44</v>
      </c>
      <c r="K44" s="5" t="s">
        <v>22</v>
      </c>
      <c r="L44" s="6" t="s">
        <v>387</v>
      </c>
      <c r="M44" s="61" t="s">
        <v>58</v>
      </c>
      <c r="N44" s="65">
        <v>19</v>
      </c>
      <c r="O44" s="65"/>
      <c r="P44" s="65"/>
      <c r="Q44" s="65"/>
      <c r="R44" s="151" t="s">
        <v>400</v>
      </c>
      <c r="S44" s="53"/>
    </row>
    <row r="45" spans="1:19" ht="15.5" x14ac:dyDescent="0.45">
      <c r="A45" s="6">
        <v>41</v>
      </c>
      <c r="B45" s="159" t="s">
        <v>123</v>
      </c>
      <c r="C45" s="7" t="s">
        <v>114</v>
      </c>
      <c r="D45" s="57">
        <v>27847</v>
      </c>
      <c r="E45" s="8" t="s">
        <v>40</v>
      </c>
      <c r="F45" s="8" t="s">
        <v>28</v>
      </c>
      <c r="G45" s="8" t="s">
        <v>124</v>
      </c>
      <c r="H45" s="9" t="s">
        <v>19</v>
      </c>
      <c r="I45" s="6" t="s">
        <v>125</v>
      </c>
      <c r="J45" s="6" t="s">
        <v>126</v>
      </c>
      <c r="K45" s="5" t="s">
        <v>107</v>
      </c>
      <c r="L45" s="6" t="s">
        <v>108</v>
      </c>
      <c r="M45" s="61" t="s">
        <v>53</v>
      </c>
      <c r="N45" s="65"/>
      <c r="O45" s="65"/>
      <c r="P45" s="65">
        <v>9</v>
      </c>
      <c r="Q45" s="65"/>
      <c r="R45" s="151" t="s">
        <v>399</v>
      </c>
      <c r="S45" s="53"/>
    </row>
    <row r="46" spans="1:19" ht="15.5" x14ac:dyDescent="0.45">
      <c r="A46" s="6">
        <v>42</v>
      </c>
      <c r="B46" s="159" t="s">
        <v>138</v>
      </c>
      <c r="C46" s="7" t="s">
        <v>139</v>
      </c>
      <c r="D46" s="57">
        <v>27867</v>
      </c>
      <c r="E46" s="8" t="s">
        <v>40</v>
      </c>
      <c r="F46" s="8" t="s">
        <v>28</v>
      </c>
      <c r="G46" s="8" t="s">
        <v>62</v>
      </c>
      <c r="H46" s="9" t="s">
        <v>19</v>
      </c>
      <c r="I46" s="6" t="s">
        <v>140</v>
      </c>
      <c r="J46" s="6" t="s">
        <v>141</v>
      </c>
      <c r="K46" s="5" t="s">
        <v>107</v>
      </c>
      <c r="L46" s="6" t="s">
        <v>108</v>
      </c>
      <c r="M46" s="61" t="s">
        <v>53</v>
      </c>
      <c r="N46" s="65"/>
      <c r="O46" s="65"/>
      <c r="P46" s="65">
        <v>10</v>
      </c>
      <c r="Q46" s="65"/>
      <c r="R46" s="151" t="s">
        <v>399</v>
      </c>
      <c r="S46" s="53"/>
    </row>
    <row r="47" spans="1:19" ht="15.5" x14ac:dyDescent="0.45">
      <c r="A47" s="6">
        <v>43</v>
      </c>
      <c r="B47" s="159" t="s">
        <v>246</v>
      </c>
      <c r="C47" s="7" t="s">
        <v>247</v>
      </c>
      <c r="D47" s="57">
        <v>27927</v>
      </c>
      <c r="E47" s="8" t="s">
        <v>40</v>
      </c>
      <c r="F47" s="8" t="s">
        <v>96</v>
      </c>
      <c r="G47" s="8" t="s">
        <v>18</v>
      </c>
      <c r="H47" s="9" t="s">
        <v>19</v>
      </c>
      <c r="I47" s="10" t="s">
        <v>248</v>
      </c>
      <c r="J47" s="6" t="s">
        <v>249</v>
      </c>
      <c r="K47" s="5" t="s">
        <v>151</v>
      </c>
      <c r="L47" s="6" t="s">
        <v>23</v>
      </c>
      <c r="M47" s="61" t="s">
        <v>24</v>
      </c>
      <c r="N47" s="65"/>
      <c r="O47" s="65">
        <v>14</v>
      </c>
      <c r="P47" s="65"/>
      <c r="Q47" s="65"/>
      <c r="R47" s="151" t="s">
        <v>399</v>
      </c>
      <c r="S47" s="53"/>
    </row>
    <row r="48" spans="1:19" ht="15.5" x14ac:dyDescent="0.45">
      <c r="A48" s="6">
        <v>44</v>
      </c>
      <c r="B48" s="159" t="s">
        <v>335</v>
      </c>
      <c r="C48" s="7" t="s">
        <v>118</v>
      </c>
      <c r="D48" s="57">
        <v>28271</v>
      </c>
      <c r="E48" s="8" t="s">
        <v>119</v>
      </c>
      <c r="F48" s="8" t="s">
        <v>96</v>
      </c>
      <c r="G48" s="8" t="s">
        <v>120</v>
      </c>
      <c r="H48" s="9" t="s">
        <v>19</v>
      </c>
      <c r="I48" s="162">
        <v>1.9770526200212099E+17</v>
      </c>
      <c r="J48" s="6" t="s">
        <v>122</v>
      </c>
      <c r="K48" s="5" t="s">
        <v>107</v>
      </c>
      <c r="L48" s="6" t="s">
        <v>38</v>
      </c>
      <c r="M48" s="61" t="s">
        <v>58</v>
      </c>
      <c r="N48" s="65">
        <v>20</v>
      </c>
      <c r="O48" s="65"/>
      <c r="P48" s="65"/>
      <c r="Q48" s="65"/>
      <c r="R48" s="151" t="s">
        <v>399</v>
      </c>
      <c r="S48" s="53"/>
    </row>
    <row r="49" spans="1:19" ht="15.5" x14ac:dyDescent="0.45">
      <c r="A49" s="6">
        <v>45</v>
      </c>
      <c r="B49" s="159" t="s">
        <v>334</v>
      </c>
      <c r="C49" s="7" t="s">
        <v>127</v>
      </c>
      <c r="D49" s="57">
        <v>28400</v>
      </c>
      <c r="E49" s="8" t="s">
        <v>119</v>
      </c>
      <c r="F49" s="8" t="s">
        <v>92</v>
      </c>
      <c r="G49" s="8" t="s">
        <v>128</v>
      </c>
      <c r="H49" s="9" t="s">
        <v>19</v>
      </c>
      <c r="I49" s="10" t="s">
        <v>129</v>
      </c>
      <c r="J49" s="6">
        <v>2107705</v>
      </c>
      <c r="K49" s="5" t="s">
        <v>107</v>
      </c>
      <c r="L49" s="6" t="s">
        <v>38</v>
      </c>
      <c r="M49" s="61" t="s">
        <v>58</v>
      </c>
      <c r="N49" s="65">
        <v>21</v>
      </c>
      <c r="O49" s="65"/>
      <c r="P49" s="65"/>
      <c r="Q49" s="65"/>
      <c r="R49" s="151" t="s">
        <v>399</v>
      </c>
      <c r="S49" s="53"/>
    </row>
    <row r="50" spans="1:19" ht="15.5" x14ac:dyDescent="0.45">
      <c r="A50" s="6">
        <v>46</v>
      </c>
      <c r="B50" s="160" t="s">
        <v>134</v>
      </c>
      <c r="C50" s="15" t="s">
        <v>78</v>
      </c>
      <c r="D50" s="58">
        <v>28768</v>
      </c>
      <c r="E50" s="16" t="s">
        <v>135</v>
      </c>
      <c r="F50" s="16" t="s">
        <v>92</v>
      </c>
      <c r="G50" s="16" t="s">
        <v>86</v>
      </c>
      <c r="H50" s="17" t="s">
        <v>19</v>
      </c>
      <c r="I50" s="1" t="s">
        <v>136</v>
      </c>
      <c r="J50" s="1" t="s">
        <v>137</v>
      </c>
      <c r="K50" s="18" t="s">
        <v>107</v>
      </c>
      <c r="L50" s="1" t="s">
        <v>108</v>
      </c>
      <c r="M50" s="63" t="s">
        <v>24</v>
      </c>
      <c r="N50" s="65"/>
      <c r="O50" s="65">
        <v>15</v>
      </c>
      <c r="P50" s="65"/>
      <c r="Q50" s="65"/>
      <c r="R50" s="151" t="s">
        <v>399</v>
      </c>
      <c r="S50" s="53"/>
    </row>
    <row r="51" spans="1:19" ht="15.5" x14ac:dyDescent="0.45">
      <c r="A51" s="6">
        <v>47</v>
      </c>
      <c r="B51" s="160" t="s">
        <v>182</v>
      </c>
      <c r="C51" s="26" t="s">
        <v>163</v>
      </c>
      <c r="D51" s="58">
        <v>28864</v>
      </c>
      <c r="E51" s="16" t="s">
        <v>183</v>
      </c>
      <c r="F51" s="16" t="s">
        <v>67</v>
      </c>
      <c r="G51" s="16" t="s">
        <v>48</v>
      </c>
      <c r="H51" s="1" t="s">
        <v>19</v>
      </c>
      <c r="I51" s="27" t="s">
        <v>184</v>
      </c>
      <c r="J51" s="1" t="s">
        <v>185</v>
      </c>
      <c r="K51" s="18" t="s">
        <v>100</v>
      </c>
      <c r="L51" s="1" t="s">
        <v>52</v>
      </c>
      <c r="M51" s="63" t="s">
        <v>53</v>
      </c>
      <c r="N51" s="65"/>
      <c r="O51" s="65"/>
      <c r="P51" s="65">
        <v>11</v>
      </c>
      <c r="Q51" s="65"/>
      <c r="R51" s="151" t="s">
        <v>399</v>
      </c>
      <c r="S51" s="53"/>
    </row>
    <row r="52" spans="1:19" ht="15.5" x14ac:dyDescent="0.45">
      <c r="A52" s="6">
        <v>48</v>
      </c>
      <c r="B52" s="159" t="s">
        <v>178</v>
      </c>
      <c r="C52" s="7" t="s">
        <v>409</v>
      </c>
      <c r="D52" s="57">
        <v>29624</v>
      </c>
      <c r="E52" s="8" t="s">
        <v>179</v>
      </c>
      <c r="F52" s="8" t="s">
        <v>47</v>
      </c>
      <c r="G52" s="8" t="s">
        <v>180</v>
      </c>
      <c r="H52" s="9" t="s">
        <v>19</v>
      </c>
      <c r="I52" s="10" t="s">
        <v>181</v>
      </c>
      <c r="J52" s="6">
        <v>7028108</v>
      </c>
      <c r="K52" s="5" t="s">
        <v>107</v>
      </c>
      <c r="L52" s="6" t="s">
        <v>108</v>
      </c>
      <c r="M52" s="61" t="s">
        <v>53</v>
      </c>
      <c r="N52" s="65"/>
      <c r="O52" s="65"/>
      <c r="P52" s="65">
        <v>12</v>
      </c>
      <c r="Q52" s="65"/>
      <c r="R52" s="151" t="s">
        <v>399</v>
      </c>
      <c r="S52" s="53"/>
    </row>
    <row r="53" spans="1:19" ht="15.5" x14ac:dyDescent="0.45">
      <c r="A53" s="6">
        <v>49</v>
      </c>
      <c r="B53" s="159" t="s">
        <v>385</v>
      </c>
      <c r="C53" s="12" t="s">
        <v>163</v>
      </c>
      <c r="D53" s="57">
        <v>29956</v>
      </c>
      <c r="E53" s="8" t="s">
        <v>164</v>
      </c>
      <c r="F53" s="8" t="s">
        <v>67</v>
      </c>
      <c r="G53" s="8" t="s">
        <v>86</v>
      </c>
      <c r="H53" s="6" t="s">
        <v>19</v>
      </c>
      <c r="I53" s="14" t="s">
        <v>165</v>
      </c>
      <c r="J53" s="6" t="s">
        <v>166</v>
      </c>
      <c r="K53" s="5" t="s">
        <v>100</v>
      </c>
      <c r="L53" s="6" t="s">
        <v>52</v>
      </c>
      <c r="M53" s="61" t="s">
        <v>53</v>
      </c>
      <c r="N53" s="65"/>
      <c r="O53" s="65"/>
      <c r="P53" s="65">
        <v>13</v>
      </c>
      <c r="Q53" s="65"/>
      <c r="R53" s="151" t="s">
        <v>406</v>
      </c>
      <c r="S53" s="53"/>
    </row>
    <row r="54" spans="1:19" ht="15.5" x14ac:dyDescent="0.45">
      <c r="A54" s="6">
        <v>50</v>
      </c>
      <c r="B54" s="159" t="s">
        <v>153</v>
      </c>
      <c r="C54" s="7" t="s">
        <v>154</v>
      </c>
      <c r="D54" s="57">
        <v>30727</v>
      </c>
      <c r="E54" s="8" t="s">
        <v>155</v>
      </c>
      <c r="F54" s="8" t="s">
        <v>47</v>
      </c>
      <c r="G54" s="8" t="s">
        <v>149</v>
      </c>
      <c r="H54" s="9" t="s">
        <v>19</v>
      </c>
      <c r="I54" s="10" t="s">
        <v>156</v>
      </c>
      <c r="J54" s="6" t="s">
        <v>157</v>
      </c>
      <c r="K54" s="5" t="s">
        <v>107</v>
      </c>
      <c r="L54" s="6" t="s">
        <v>108</v>
      </c>
      <c r="M54" s="61" t="s">
        <v>53</v>
      </c>
      <c r="N54" s="65"/>
      <c r="O54" s="65"/>
      <c r="P54" s="65">
        <v>14</v>
      </c>
      <c r="Q54" s="65"/>
      <c r="R54" s="151" t="s">
        <v>399</v>
      </c>
      <c r="S54" s="53"/>
    </row>
    <row r="55" spans="1:19" ht="15.5" x14ac:dyDescent="0.45">
      <c r="A55" s="6">
        <v>51</v>
      </c>
      <c r="B55" s="159" t="s">
        <v>158</v>
      </c>
      <c r="C55" s="12" t="s">
        <v>114</v>
      </c>
      <c r="D55" s="57">
        <v>31159</v>
      </c>
      <c r="E55" s="8" t="s">
        <v>159</v>
      </c>
      <c r="F55" s="8" t="s">
        <v>17</v>
      </c>
      <c r="G55" s="8" t="s">
        <v>160</v>
      </c>
      <c r="H55" s="6" t="s">
        <v>19</v>
      </c>
      <c r="I55" s="13" t="s">
        <v>161</v>
      </c>
      <c r="J55" s="6" t="s">
        <v>162</v>
      </c>
      <c r="K55" s="5" t="s">
        <v>107</v>
      </c>
      <c r="L55" s="6" t="s">
        <v>108</v>
      </c>
      <c r="M55" s="61" t="s">
        <v>53</v>
      </c>
      <c r="N55" s="65"/>
      <c r="O55" s="65"/>
      <c r="P55" s="65">
        <v>15</v>
      </c>
      <c r="Q55" s="65"/>
      <c r="R55" s="151" t="s">
        <v>406</v>
      </c>
      <c r="S55" s="53"/>
    </row>
    <row r="56" spans="1:19" ht="15.5" x14ac:dyDescent="0.45">
      <c r="A56" s="6">
        <v>52</v>
      </c>
      <c r="B56" s="159" t="s">
        <v>172</v>
      </c>
      <c r="C56" s="7" t="s">
        <v>173</v>
      </c>
      <c r="D56" s="57">
        <v>32426</v>
      </c>
      <c r="E56" s="8" t="s">
        <v>174</v>
      </c>
      <c r="F56" s="8" t="s">
        <v>92</v>
      </c>
      <c r="G56" s="8" t="s">
        <v>175</v>
      </c>
      <c r="H56" s="9" t="s">
        <v>19</v>
      </c>
      <c r="I56" s="11" t="s">
        <v>176</v>
      </c>
      <c r="J56" s="6" t="s">
        <v>177</v>
      </c>
      <c r="K56" s="5" t="s">
        <v>107</v>
      </c>
      <c r="L56" s="6" t="s">
        <v>108</v>
      </c>
      <c r="M56" s="61" t="s">
        <v>53</v>
      </c>
      <c r="N56" s="65"/>
      <c r="O56" s="65"/>
      <c r="P56" s="65">
        <v>16</v>
      </c>
      <c r="Q56" s="65"/>
      <c r="R56" s="151" t="s">
        <v>403</v>
      </c>
      <c r="S56" s="53"/>
    </row>
    <row r="57" spans="1:19" ht="15.5" x14ac:dyDescent="0.45">
      <c r="A57" s="6">
        <v>53</v>
      </c>
      <c r="B57" s="159" t="s">
        <v>386</v>
      </c>
      <c r="C57" s="7" t="s">
        <v>39</v>
      </c>
      <c r="D57" s="57">
        <v>33753</v>
      </c>
      <c r="E57" s="8" t="s">
        <v>95</v>
      </c>
      <c r="F57" s="8" t="s">
        <v>96</v>
      </c>
      <c r="G57" s="8" t="s">
        <v>97</v>
      </c>
      <c r="H57" s="9" t="s">
        <v>19</v>
      </c>
      <c r="I57" s="10" t="s">
        <v>98</v>
      </c>
      <c r="J57" s="10" t="s">
        <v>99</v>
      </c>
      <c r="K57" s="5" t="s">
        <v>100</v>
      </c>
      <c r="L57" s="6" t="s">
        <v>101</v>
      </c>
      <c r="M57" s="61" t="s">
        <v>102</v>
      </c>
      <c r="N57" s="65"/>
      <c r="O57" s="65"/>
      <c r="P57" s="65"/>
      <c r="Q57" s="65">
        <v>1</v>
      </c>
      <c r="R57" s="151" t="s">
        <v>406</v>
      </c>
      <c r="S57" s="53"/>
    </row>
    <row r="58" spans="1:19" ht="15.5" x14ac:dyDescent="0.45">
      <c r="A58" s="6">
        <v>54</v>
      </c>
      <c r="B58" s="161" t="s">
        <v>340</v>
      </c>
      <c r="C58" s="59" t="s">
        <v>283</v>
      </c>
      <c r="D58" s="28">
        <v>35362</v>
      </c>
      <c r="E58" s="35" t="s">
        <v>365</v>
      </c>
      <c r="F58" s="35"/>
      <c r="G58" s="35"/>
      <c r="H58" s="36" t="s">
        <v>19</v>
      </c>
      <c r="I58" s="29" t="s">
        <v>276</v>
      </c>
      <c r="J58" s="37"/>
      <c r="K58" s="38" t="s">
        <v>100</v>
      </c>
      <c r="L58" s="39" t="s">
        <v>101</v>
      </c>
      <c r="M58" s="64" t="s">
        <v>290</v>
      </c>
      <c r="N58" s="65"/>
      <c r="O58" s="65"/>
      <c r="P58" s="65"/>
      <c r="Q58" s="65">
        <v>2</v>
      </c>
      <c r="R58" s="151" t="s">
        <v>399</v>
      </c>
      <c r="S58" s="53"/>
    </row>
    <row r="59" spans="1:19" ht="15.5" x14ac:dyDescent="0.45">
      <c r="A59" s="6">
        <v>55</v>
      </c>
      <c r="B59" s="161" t="s">
        <v>338</v>
      </c>
      <c r="C59" s="59" t="s">
        <v>284</v>
      </c>
      <c r="D59" s="28">
        <v>35040</v>
      </c>
      <c r="E59" s="40" t="s">
        <v>293</v>
      </c>
      <c r="F59" s="35"/>
      <c r="G59" s="35"/>
      <c r="H59" s="36" t="s">
        <v>19</v>
      </c>
      <c r="I59" s="30">
        <v>2330102110007730</v>
      </c>
      <c r="J59" s="37"/>
      <c r="K59" s="38" t="s">
        <v>100</v>
      </c>
      <c r="L59" s="39" t="s">
        <v>101</v>
      </c>
      <c r="M59" s="64" t="s">
        <v>290</v>
      </c>
      <c r="N59" s="65"/>
      <c r="O59" s="65"/>
      <c r="P59" s="65"/>
      <c r="Q59" s="65">
        <v>3</v>
      </c>
      <c r="R59" s="151" t="s">
        <v>399</v>
      </c>
      <c r="S59" s="53"/>
    </row>
    <row r="60" spans="1:19" ht="15.5" x14ac:dyDescent="0.45">
      <c r="A60" s="6">
        <v>56</v>
      </c>
      <c r="B60" s="161" t="s">
        <v>341</v>
      </c>
      <c r="C60" s="59" t="s">
        <v>285</v>
      </c>
      <c r="D60" s="28">
        <v>33767</v>
      </c>
      <c r="E60" s="40" t="s">
        <v>366</v>
      </c>
      <c r="F60" s="35"/>
      <c r="G60" s="35"/>
      <c r="H60" s="36" t="s">
        <v>19</v>
      </c>
      <c r="I60" s="29" t="s">
        <v>277</v>
      </c>
      <c r="J60" s="37"/>
      <c r="K60" s="38" t="s">
        <v>100</v>
      </c>
      <c r="L60" s="39" t="s">
        <v>101</v>
      </c>
      <c r="M60" s="64" t="s">
        <v>290</v>
      </c>
      <c r="N60" s="65"/>
      <c r="O60" s="65"/>
      <c r="P60" s="65"/>
      <c r="Q60" s="65">
        <v>4</v>
      </c>
      <c r="R60" s="151" t="s">
        <v>399</v>
      </c>
      <c r="S60" s="53"/>
    </row>
    <row r="61" spans="1:19" ht="15.5" x14ac:dyDescent="0.45">
      <c r="A61" s="6">
        <v>57</v>
      </c>
      <c r="B61" s="161" t="s">
        <v>339</v>
      </c>
      <c r="C61" s="59" t="s">
        <v>286</v>
      </c>
      <c r="D61" s="28">
        <v>33979</v>
      </c>
      <c r="E61" s="40" t="s">
        <v>367</v>
      </c>
      <c r="F61" s="35"/>
      <c r="G61" s="35"/>
      <c r="H61" s="36" t="s">
        <v>19</v>
      </c>
      <c r="I61" s="29" t="s">
        <v>278</v>
      </c>
      <c r="J61" s="37"/>
      <c r="K61" s="38" t="s">
        <v>100</v>
      </c>
      <c r="L61" s="39" t="s">
        <v>101</v>
      </c>
      <c r="M61" s="64" t="s">
        <v>290</v>
      </c>
      <c r="N61" s="65"/>
      <c r="O61" s="65"/>
      <c r="P61" s="65"/>
      <c r="Q61" s="65">
        <v>5</v>
      </c>
      <c r="R61" s="151" t="s">
        <v>399</v>
      </c>
      <c r="S61" s="53"/>
    </row>
    <row r="62" spans="1:19" ht="15.5" x14ac:dyDescent="0.45">
      <c r="A62" s="6">
        <v>58</v>
      </c>
      <c r="B62" s="161" t="s">
        <v>344</v>
      </c>
      <c r="C62" s="59" t="s">
        <v>287</v>
      </c>
      <c r="D62" s="28">
        <v>32205</v>
      </c>
      <c r="E62" s="40" t="s">
        <v>368</v>
      </c>
      <c r="F62" s="35"/>
      <c r="G62" s="35"/>
      <c r="H62" s="36" t="s">
        <v>19</v>
      </c>
      <c r="I62" s="29" t="s">
        <v>279</v>
      </c>
      <c r="J62" s="37"/>
      <c r="K62" s="38" t="s">
        <v>51</v>
      </c>
      <c r="L62" s="39" t="s">
        <v>52</v>
      </c>
      <c r="M62" s="64" t="s">
        <v>291</v>
      </c>
      <c r="N62" s="65"/>
      <c r="O62" s="65"/>
      <c r="P62" s="65">
        <v>17</v>
      </c>
      <c r="Q62" s="65"/>
      <c r="R62" s="151" t="s">
        <v>400</v>
      </c>
      <c r="S62" s="53"/>
    </row>
    <row r="63" spans="1:19" ht="15.5" x14ac:dyDescent="0.45">
      <c r="A63" s="6">
        <v>59</v>
      </c>
      <c r="B63" s="161" t="s">
        <v>337</v>
      </c>
      <c r="C63" s="59" t="s">
        <v>288</v>
      </c>
      <c r="D63" s="28">
        <v>30925</v>
      </c>
      <c r="E63" s="40" t="s">
        <v>369</v>
      </c>
      <c r="F63" s="35"/>
      <c r="G63" s="35"/>
      <c r="H63" s="36" t="s">
        <v>19</v>
      </c>
      <c r="I63" s="29" t="s">
        <v>280</v>
      </c>
      <c r="J63" s="37"/>
      <c r="K63" s="38" t="s">
        <v>51</v>
      </c>
      <c r="L63" s="39" t="s">
        <v>52</v>
      </c>
      <c r="M63" s="64" t="s">
        <v>291</v>
      </c>
      <c r="N63" s="65"/>
      <c r="O63" s="65"/>
      <c r="P63" s="65">
        <v>18</v>
      </c>
      <c r="Q63" s="65"/>
      <c r="R63" s="151" t="s">
        <v>400</v>
      </c>
      <c r="S63" s="53"/>
    </row>
    <row r="64" spans="1:19" ht="15.5" x14ac:dyDescent="0.45">
      <c r="A64" s="6">
        <v>60</v>
      </c>
      <c r="B64" s="161" t="s">
        <v>342</v>
      </c>
      <c r="C64" s="59" t="s">
        <v>289</v>
      </c>
      <c r="D64" s="28">
        <v>35747</v>
      </c>
      <c r="E64" s="40" t="s">
        <v>292</v>
      </c>
      <c r="F64" s="35"/>
      <c r="G64" s="35"/>
      <c r="H64" s="36" t="s">
        <v>19</v>
      </c>
      <c r="I64" s="29" t="s">
        <v>281</v>
      </c>
      <c r="J64" s="37"/>
      <c r="K64" s="38" t="s">
        <v>51</v>
      </c>
      <c r="L64" s="39" t="s">
        <v>52</v>
      </c>
      <c r="M64" s="64" t="s">
        <v>291</v>
      </c>
      <c r="N64" s="65"/>
      <c r="O64" s="65"/>
      <c r="P64" s="65">
        <v>19</v>
      </c>
      <c r="Q64" s="65"/>
      <c r="R64" s="151" t="s">
        <v>401</v>
      </c>
      <c r="S64" s="53"/>
    </row>
    <row r="65" spans="1:19" ht="15.5" x14ac:dyDescent="0.45">
      <c r="A65" s="6">
        <v>61</v>
      </c>
      <c r="B65" s="161" t="s">
        <v>343</v>
      </c>
      <c r="C65" s="59" t="s">
        <v>286</v>
      </c>
      <c r="D65" s="28">
        <v>35419</v>
      </c>
      <c r="E65" s="41" t="s">
        <v>370</v>
      </c>
      <c r="F65" s="35"/>
      <c r="G65" s="35"/>
      <c r="H65" s="36" t="s">
        <v>19</v>
      </c>
      <c r="I65" s="29" t="s">
        <v>282</v>
      </c>
      <c r="J65" s="37"/>
      <c r="K65" s="38" t="s">
        <v>51</v>
      </c>
      <c r="L65" s="39" t="s">
        <v>52</v>
      </c>
      <c r="M65" s="64" t="s">
        <v>291</v>
      </c>
      <c r="N65" s="65"/>
      <c r="O65" s="65"/>
      <c r="P65" s="65">
        <v>20</v>
      </c>
      <c r="Q65" s="65"/>
      <c r="R65" s="151" t="s">
        <v>401</v>
      </c>
      <c r="S65" s="53"/>
    </row>
    <row r="66" spans="1:19" ht="17" x14ac:dyDescent="0.5">
      <c r="N66" s="67">
        <v>21</v>
      </c>
      <c r="O66" s="67">
        <v>15</v>
      </c>
      <c r="P66" s="66">
        <v>20</v>
      </c>
      <c r="Q66" s="67">
        <v>5</v>
      </c>
      <c r="R66" s="152">
        <f>SUM(N66:Q66)</f>
        <v>61</v>
      </c>
    </row>
    <row r="71" spans="1:19" ht="18.5" x14ac:dyDescent="0.45">
      <c r="B71" s="31"/>
    </row>
  </sheetData>
  <sortState xmlns:xlrd2="http://schemas.microsoft.com/office/spreadsheetml/2017/richdata2" ref="A2:M57">
    <sortCondition descending="1" ref="E2"/>
  </sortState>
  <mergeCells count="2">
    <mergeCell ref="A1:B1"/>
    <mergeCell ref="A2:B2"/>
  </mergeCells>
  <pageMargins left="0.7" right="0.7" top="0.75" bottom="0.75" header="0.3" footer="0.3"/>
  <pageSetup orientation="landscape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23"/>
  <sheetViews>
    <sheetView topLeftCell="A8" workbookViewId="0">
      <selection activeCell="C7" sqref="C7"/>
    </sheetView>
  </sheetViews>
  <sheetFormatPr defaultColWidth="8.81640625" defaultRowHeight="14.5" x14ac:dyDescent="0.35"/>
  <cols>
    <col min="1" max="1" width="0.81640625" customWidth="1"/>
    <col min="2" max="2" width="5.81640625" customWidth="1"/>
    <col min="3" max="3" width="38" customWidth="1"/>
    <col min="4" max="4" width="7.6328125" customWidth="1"/>
    <col min="5" max="5" width="15.36328125" customWidth="1"/>
    <col min="6" max="6" width="25.36328125" customWidth="1"/>
    <col min="7" max="7" width="24.453125" customWidth="1"/>
    <col min="8" max="8" width="18.81640625" customWidth="1"/>
    <col min="9" max="9" width="12" customWidth="1"/>
    <col min="10" max="10" width="12.6328125" customWidth="1"/>
    <col min="11" max="11" width="35.453125" bestFit="1" customWidth="1"/>
  </cols>
  <sheetData>
    <row r="2" spans="2:11" ht="15.5" customHeight="1" x14ac:dyDescent="0.8">
      <c r="B2" s="49" t="s">
        <v>320</v>
      </c>
      <c r="C2" s="50"/>
      <c r="D2" s="69"/>
      <c r="E2" s="85"/>
      <c r="F2" s="85"/>
      <c r="G2" s="85"/>
      <c r="H2" s="50"/>
      <c r="I2" s="50"/>
      <c r="J2" s="50"/>
    </row>
    <row r="3" spans="2:11" ht="15.5" customHeight="1" x14ac:dyDescent="0.8">
      <c r="B3" s="49" t="s">
        <v>347</v>
      </c>
      <c r="C3" s="50"/>
      <c r="D3" s="69"/>
      <c r="E3" s="85"/>
      <c r="F3" s="85"/>
      <c r="G3" s="85"/>
      <c r="H3" s="50"/>
      <c r="I3" s="50"/>
      <c r="J3" s="50"/>
    </row>
    <row r="4" spans="2:11" ht="14.5" customHeight="1" x14ac:dyDescent="0.35">
      <c r="B4" s="42"/>
      <c r="C4" s="42"/>
      <c r="D4" s="42"/>
      <c r="E4" s="42"/>
      <c r="F4" s="42"/>
      <c r="G4" s="42"/>
      <c r="H4" s="42"/>
      <c r="I4" s="42"/>
      <c r="J4" s="42"/>
    </row>
    <row r="5" spans="2:11" ht="21.75" customHeight="1" x14ac:dyDescent="0.35">
      <c r="B5" s="70" t="s">
        <v>311</v>
      </c>
      <c r="C5" s="70" t="s">
        <v>2</v>
      </c>
      <c r="D5" s="70" t="s">
        <v>312</v>
      </c>
      <c r="E5" s="70" t="s">
        <v>332</v>
      </c>
      <c r="F5" s="70" t="s">
        <v>274</v>
      </c>
      <c r="G5" s="70" t="s">
        <v>10</v>
      </c>
      <c r="H5" s="70" t="s">
        <v>11</v>
      </c>
      <c r="I5" s="163" t="s">
        <v>275</v>
      </c>
      <c r="J5" s="164"/>
      <c r="K5" s="70" t="s">
        <v>398</v>
      </c>
    </row>
    <row r="6" spans="2:11" ht="12.75" customHeight="1" x14ac:dyDescent="0.35">
      <c r="B6" s="43"/>
      <c r="C6" s="43"/>
      <c r="D6" s="43"/>
      <c r="E6" s="43"/>
      <c r="F6" s="43"/>
      <c r="G6" s="43"/>
      <c r="H6" s="43"/>
      <c r="I6" s="51"/>
      <c r="J6" s="52"/>
      <c r="K6" s="153"/>
    </row>
    <row r="7" spans="2:11" ht="25" customHeight="1" x14ac:dyDescent="0.45">
      <c r="B7" s="71">
        <v>1</v>
      </c>
      <c r="C7" s="155" t="s">
        <v>294</v>
      </c>
      <c r="D7" s="71" t="s">
        <v>101</v>
      </c>
      <c r="E7" s="73">
        <v>43556</v>
      </c>
      <c r="F7" s="74" t="s">
        <v>295</v>
      </c>
      <c r="G7" s="71" t="s">
        <v>296</v>
      </c>
      <c r="H7" s="71" t="s">
        <v>102</v>
      </c>
      <c r="I7" s="75" t="s">
        <v>297</v>
      </c>
      <c r="J7" s="76"/>
      <c r="K7" s="153" t="s">
        <v>399</v>
      </c>
    </row>
    <row r="8" spans="2:11" ht="25" customHeight="1" x14ac:dyDescent="0.45">
      <c r="B8" s="71"/>
      <c r="C8" s="155"/>
      <c r="D8" s="71"/>
      <c r="E8" s="71"/>
      <c r="F8" s="71"/>
      <c r="G8" s="71"/>
      <c r="H8" s="71"/>
      <c r="I8" s="75" t="s">
        <v>298</v>
      </c>
      <c r="J8" s="76"/>
      <c r="K8" s="153"/>
    </row>
    <row r="9" spans="2:11" ht="25" customHeight="1" x14ac:dyDescent="0.45">
      <c r="B9" s="71"/>
      <c r="C9" s="155"/>
      <c r="D9" s="71"/>
      <c r="E9" s="71"/>
      <c r="F9" s="71"/>
      <c r="G9" s="71"/>
      <c r="H9" s="71"/>
      <c r="I9" s="75"/>
      <c r="J9" s="76"/>
      <c r="K9" s="153"/>
    </row>
    <row r="10" spans="2:11" ht="25" customHeight="1" x14ac:dyDescent="0.45">
      <c r="B10" s="71">
        <v>2</v>
      </c>
      <c r="C10" s="156" t="s">
        <v>299</v>
      </c>
      <c r="D10" s="71" t="s">
        <v>101</v>
      </c>
      <c r="E10" s="78">
        <v>44652</v>
      </c>
      <c r="F10" s="74" t="s">
        <v>300</v>
      </c>
      <c r="G10" s="71" t="s">
        <v>301</v>
      </c>
      <c r="H10" s="71" t="s">
        <v>102</v>
      </c>
      <c r="I10" s="75" t="s">
        <v>302</v>
      </c>
      <c r="J10" s="76"/>
      <c r="K10" s="153" t="s">
        <v>399</v>
      </c>
    </row>
    <row r="11" spans="2:11" ht="25" customHeight="1" x14ac:dyDescent="0.45">
      <c r="B11" s="71"/>
      <c r="C11" s="155"/>
      <c r="D11" s="71"/>
      <c r="E11" s="71"/>
      <c r="F11" s="71"/>
      <c r="G11" s="71"/>
      <c r="H11" s="71"/>
      <c r="I11" s="75" t="s">
        <v>324</v>
      </c>
      <c r="J11" s="76"/>
      <c r="K11" s="153"/>
    </row>
    <row r="12" spans="2:11" ht="25" customHeight="1" x14ac:dyDescent="0.45">
      <c r="B12" s="71"/>
      <c r="C12" s="155"/>
      <c r="D12" s="71"/>
      <c r="E12" s="71"/>
      <c r="F12" s="71"/>
      <c r="G12" s="71"/>
      <c r="H12" s="71"/>
      <c r="I12" s="75"/>
      <c r="J12" s="76"/>
      <c r="K12" s="153"/>
    </row>
    <row r="13" spans="2:11" ht="25" customHeight="1" x14ac:dyDescent="0.45">
      <c r="B13" s="71">
        <v>3</v>
      </c>
      <c r="C13" s="157" t="s">
        <v>303</v>
      </c>
      <c r="D13" s="71" t="s">
        <v>101</v>
      </c>
      <c r="E13" s="79">
        <v>43952</v>
      </c>
      <c r="F13" s="74" t="s">
        <v>304</v>
      </c>
      <c r="G13" s="71" t="s">
        <v>305</v>
      </c>
      <c r="H13" s="71" t="s">
        <v>102</v>
      </c>
      <c r="I13" s="75" t="s">
        <v>306</v>
      </c>
      <c r="J13" s="76"/>
      <c r="K13" s="151" t="s">
        <v>402</v>
      </c>
    </row>
    <row r="14" spans="2:11" ht="25" customHeight="1" x14ac:dyDescent="0.45">
      <c r="B14" s="77"/>
      <c r="C14" s="156"/>
      <c r="D14" s="77"/>
      <c r="E14" s="71"/>
      <c r="F14" s="77"/>
      <c r="G14" s="71"/>
      <c r="H14" s="77"/>
      <c r="I14" s="75" t="s">
        <v>307</v>
      </c>
      <c r="J14" s="76"/>
      <c r="K14" s="153"/>
    </row>
    <row r="15" spans="2:11" ht="25" customHeight="1" x14ac:dyDescent="0.45">
      <c r="B15" s="77"/>
      <c r="C15" s="156"/>
      <c r="D15" s="77"/>
      <c r="E15" s="71"/>
      <c r="F15" s="77"/>
      <c r="G15" s="71"/>
      <c r="H15" s="77"/>
      <c r="I15" s="75"/>
      <c r="J15" s="76"/>
      <c r="K15" s="153"/>
    </row>
    <row r="16" spans="2:11" ht="25" customHeight="1" x14ac:dyDescent="0.35">
      <c r="B16" s="71">
        <v>4</v>
      </c>
      <c r="C16" s="158" t="s">
        <v>407</v>
      </c>
      <c r="D16" s="81" t="s">
        <v>52</v>
      </c>
      <c r="E16" s="82">
        <v>44378</v>
      </c>
      <c r="F16" s="74" t="s">
        <v>308</v>
      </c>
      <c r="G16" s="71" t="s">
        <v>309</v>
      </c>
      <c r="H16" s="83" t="s">
        <v>53</v>
      </c>
      <c r="I16" s="75" t="s">
        <v>408</v>
      </c>
      <c r="J16" s="84"/>
      <c r="K16" s="151" t="s">
        <v>406</v>
      </c>
    </row>
    <row r="17" spans="2:11" ht="25" customHeight="1" x14ac:dyDescent="0.35">
      <c r="B17" s="71"/>
      <c r="C17" s="155"/>
      <c r="D17" s="71"/>
      <c r="E17" s="71"/>
      <c r="F17" s="71"/>
      <c r="G17" s="71"/>
      <c r="H17" s="71"/>
      <c r="I17" s="75" t="s">
        <v>310</v>
      </c>
      <c r="J17" s="84"/>
      <c r="K17" s="153"/>
    </row>
    <row r="18" spans="2:11" ht="25" customHeight="1" x14ac:dyDescent="0.35">
      <c r="B18" s="71"/>
      <c r="C18" s="155"/>
      <c r="D18" s="71"/>
      <c r="E18" s="71"/>
      <c r="F18" s="71"/>
      <c r="G18" s="71"/>
      <c r="H18" s="71"/>
      <c r="I18" s="75" t="s">
        <v>333</v>
      </c>
      <c r="J18" s="84"/>
      <c r="K18" s="153"/>
    </row>
    <row r="19" spans="2:11" ht="25" customHeight="1" x14ac:dyDescent="0.35">
      <c r="B19" s="71"/>
      <c r="C19" s="155"/>
      <c r="D19" s="71"/>
      <c r="E19" s="71"/>
      <c r="F19" s="71"/>
      <c r="G19" s="71"/>
      <c r="H19" s="71"/>
      <c r="I19" s="75"/>
      <c r="J19" s="84"/>
      <c r="K19" s="153"/>
    </row>
    <row r="20" spans="2:11" ht="25" customHeight="1" x14ac:dyDescent="0.35">
      <c r="B20" s="71">
        <v>5</v>
      </c>
      <c r="C20" s="158" t="s">
        <v>327</v>
      </c>
      <c r="D20" s="81" t="s">
        <v>101</v>
      </c>
      <c r="E20" s="82">
        <v>45627</v>
      </c>
      <c r="F20" s="74" t="s">
        <v>331</v>
      </c>
      <c r="G20" s="71"/>
      <c r="H20" s="83" t="s">
        <v>102</v>
      </c>
      <c r="I20" s="75" t="s">
        <v>328</v>
      </c>
      <c r="J20" s="84"/>
      <c r="K20" s="153" t="s">
        <v>399</v>
      </c>
    </row>
    <row r="21" spans="2:11" ht="25" customHeight="1" x14ac:dyDescent="0.35">
      <c r="B21" s="71"/>
      <c r="C21" s="80"/>
      <c r="D21" s="81"/>
      <c r="E21" s="82"/>
      <c r="F21" s="74"/>
      <c r="G21" s="71"/>
      <c r="H21" s="83"/>
      <c r="I21" s="75" t="s">
        <v>329</v>
      </c>
      <c r="J21" s="84"/>
      <c r="K21" s="153"/>
    </row>
    <row r="22" spans="2:11" ht="25" customHeight="1" x14ac:dyDescent="0.35">
      <c r="B22" s="71"/>
      <c r="C22" s="72"/>
      <c r="D22" s="71"/>
      <c r="E22" s="71"/>
      <c r="F22" s="71"/>
      <c r="G22" s="71"/>
      <c r="H22" s="71"/>
      <c r="I22" s="75" t="s">
        <v>330</v>
      </c>
      <c r="J22" s="84"/>
      <c r="K22" s="153"/>
    </row>
    <row r="23" spans="2:11" ht="25" customHeight="1" x14ac:dyDescent="0.35"/>
  </sheetData>
  <mergeCells count="1">
    <mergeCell ref="I5:J5"/>
  </mergeCells>
  <pageMargins left="0.7" right="0.7" top="0.75" bottom="0.75" header="0.3" footer="0.3"/>
  <pageSetup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19"/>
  <sheetViews>
    <sheetView workbookViewId="0">
      <selection activeCell="C13" sqref="C13"/>
    </sheetView>
  </sheetViews>
  <sheetFormatPr defaultColWidth="8.81640625" defaultRowHeight="14.5" x14ac:dyDescent="0.35"/>
  <cols>
    <col min="1" max="1" width="6.6328125" customWidth="1"/>
    <col min="2" max="2" width="6.81640625" customWidth="1"/>
    <col min="3" max="3" width="32" customWidth="1"/>
    <col min="4" max="4" width="7.6328125" customWidth="1"/>
    <col min="5" max="5" width="25.453125" customWidth="1"/>
    <col min="6" max="6" width="25.81640625" customWidth="1"/>
    <col min="7" max="7" width="20.6328125" customWidth="1"/>
    <col min="8" max="8" width="16.81640625" customWidth="1"/>
    <col min="9" max="9" width="37.453125" customWidth="1"/>
    <col min="10" max="10" width="11.453125" customWidth="1"/>
    <col min="11" max="11" width="14.81640625" bestFit="1" customWidth="1"/>
  </cols>
  <sheetData>
    <row r="2" spans="2:11" ht="18" x14ac:dyDescent="0.5">
      <c r="B2" s="49" t="s">
        <v>346</v>
      </c>
      <c r="C2" s="50"/>
      <c r="D2" s="68"/>
      <c r="E2" s="68"/>
      <c r="F2" s="68"/>
      <c r="G2" s="68"/>
      <c r="H2" s="50"/>
      <c r="I2" s="50"/>
      <c r="J2" s="50"/>
    </row>
    <row r="3" spans="2:11" ht="18" x14ac:dyDescent="0.5">
      <c r="B3" s="49" t="s">
        <v>347</v>
      </c>
      <c r="C3" s="50"/>
      <c r="D3" s="68"/>
      <c r="E3" s="68"/>
      <c r="F3" s="68"/>
      <c r="G3" s="68"/>
      <c r="H3" s="50"/>
      <c r="I3" s="50"/>
      <c r="J3" s="50"/>
    </row>
    <row r="4" spans="2:11" x14ac:dyDescent="0.35">
      <c r="B4" s="42"/>
      <c r="C4" s="42"/>
      <c r="D4" s="42"/>
      <c r="E4" s="42"/>
      <c r="F4" s="42"/>
      <c r="G4" s="42"/>
      <c r="H4" s="42"/>
      <c r="I4" s="42"/>
      <c r="J4" s="42"/>
    </row>
    <row r="5" spans="2:11" ht="25" customHeight="1" x14ac:dyDescent="0.35">
      <c r="B5" s="86" t="s">
        <v>311</v>
      </c>
      <c r="C5" s="86" t="s">
        <v>2</v>
      </c>
      <c r="D5" s="86" t="s">
        <v>312</v>
      </c>
      <c r="E5" s="86" t="s">
        <v>332</v>
      </c>
      <c r="F5" s="86" t="s">
        <v>274</v>
      </c>
      <c r="G5" s="86" t="s">
        <v>10</v>
      </c>
      <c r="H5" s="86" t="s">
        <v>11</v>
      </c>
      <c r="I5" s="166" t="s">
        <v>388</v>
      </c>
      <c r="J5" s="167"/>
      <c r="K5" s="70" t="s">
        <v>398</v>
      </c>
    </row>
    <row r="6" spans="2:11" ht="12.75" customHeight="1" x14ac:dyDescent="0.35">
      <c r="B6" s="43"/>
      <c r="C6" s="43"/>
      <c r="D6" s="43"/>
      <c r="E6" s="43"/>
      <c r="F6" s="43"/>
      <c r="G6" s="43"/>
      <c r="H6" s="43"/>
      <c r="I6" s="51"/>
      <c r="J6" s="52"/>
      <c r="K6" s="153"/>
    </row>
    <row r="7" spans="2:11" ht="25" customHeight="1" x14ac:dyDescent="0.35">
      <c r="B7" s="87">
        <v>1</v>
      </c>
      <c r="C7" s="88" t="s">
        <v>54</v>
      </c>
      <c r="D7" s="87" t="s">
        <v>351</v>
      </c>
      <c r="E7" s="89"/>
      <c r="F7" s="90" t="s">
        <v>353</v>
      </c>
      <c r="G7" s="87"/>
      <c r="H7" s="87"/>
      <c r="I7" s="91"/>
      <c r="J7" s="92"/>
      <c r="K7" s="153" t="s">
        <v>399</v>
      </c>
    </row>
    <row r="8" spans="2:11" ht="25" customHeight="1" x14ac:dyDescent="0.35">
      <c r="B8" s="87"/>
      <c r="C8" s="88"/>
      <c r="D8" s="87"/>
      <c r="E8" s="89"/>
      <c r="F8" s="90"/>
      <c r="G8" s="87"/>
      <c r="H8" s="87"/>
      <c r="I8" s="91"/>
      <c r="J8" s="92"/>
      <c r="K8" s="153"/>
    </row>
    <row r="9" spans="2:11" ht="25" customHeight="1" x14ac:dyDescent="0.35">
      <c r="B9" s="87"/>
      <c r="C9" s="88"/>
      <c r="D9" s="87"/>
      <c r="E9" s="87"/>
      <c r="F9" s="87"/>
      <c r="G9" s="87"/>
      <c r="H9" s="87"/>
      <c r="I9" s="93"/>
      <c r="J9" s="92"/>
      <c r="K9" s="153"/>
    </row>
    <row r="10" spans="2:11" ht="25" customHeight="1" x14ac:dyDescent="0.35">
      <c r="B10" s="87">
        <v>2</v>
      </c>
      <c r="C10" s="94" t="s">
        <v>350</v>
      </c>
      <c r="D10" s="87" t="s">
        <v>101</v>
      </c>
      <c r="E10" s="95" t="s">
        <v>389</v>
      </c>
      <c r="F10" s="90" t="s">
        <v>354</v>
      </c>
      <c r="G10" s="87"/>
      <c r="H10" s="87"/>
      <c r="I10" s="91" t="s">
        <v>392</v>
      </c>
      <c r="J10" s="92"/>
      <c r="K10" s="153"/>
    </row>
    <row r="11" spans="2:11" ht="25" customHeight="1" x14ac:dyDescent="0.35">
      <c r="B11" s="87"/>
      <c r="C11" s="88"/>
      <c r="D11" s="87"/>
      <c r="E11" s="87"/>
      <c r="F11" s="87"/>
      <c r="G11" s="87"/>
      <c r="H11" s="87"/>
      <c r="I11" s="91" t="s">
        <v>393</v>
      </c>
      <c r="J11" s="92"/>
      <c r="K11" s="153"/>
    </row>
    <row r="12" spans="2:11" ht="25" customHeight="1" x14ac:dyDescent="0.35">
      <c r="B12" s="87"/>
      <c r="C12" s="88"/>
      <c r="D12" s="87"/>
      <c r="E12" s="87"/>
      <c r="F12" s="87"/>
      <c r="G12" s="87"/>
      <c r="H12" s="87"/>
      <c r="I12" s="91"/>
      <c r="J12" s="92"/>
      <c r="K12" s="153"/>
    </row>
    <row r="13" spans="2:11" ht="25" customHeight="1" x14ac:dyDescent="0.35">
      <c r="B13" s="87">
        <v>3</v>
      </c>
      <c r="C13" s="154" t="s">
        <v>349</v>
      </c>
      <c r="D13" s="87" t="s">
        <v>101</v>
      </c>
      <c r="E13" s="97"/>
      <c r="F13" s="90" t="s">
        <v>352</v>
      </c>
      <c r="G13" s="87"/>
      <c r="H13" s="87"/>
      <c r="I13" s="91" t="s">
        <v>394</v>
      </c>
      <c r="J13" s="92"/>
      <c r="K13" s="153" t="s">
        <v>399</v>
      </c>
    </row>
    <row r="14" spans="2:11" ht="25" customHeight="1" x14ac:dyDescent="0.35">
      <c r="B14" s="87"/>
      <c r="C14" s="96"/>
      <c r="D14" s="87"/>
      <c r="E14" s="97"/>
      <c r="F14" s="90"/>
      <c r="G14" s="87"/>
      <c r="H14" s="87"/>
      <c r="I14" s="91" t="s">
        <v>395</v>
      </c>
      <c r="J14" s="92"/>
      <c r="K14" s="153"/>
    </row>
    <row r="15" spans="2:11" ht="25" customHeight="1" x14ac:dyDescent="0.35">
      <c r="B15" s="94"/>
      <c r="C15" s="94"/>
      <c r="D15" s="94"/>
      <c r="E15" s="87"/>
      <c r="F15" s="94"/>
      <c r="G15" s="87"/>
      <c r="H15" s="94"/>
      <c r="I15" s="91"/>
      <c r="J15" s="92"/>
      <c r="K15" s="153"/>
    </row>
    <row r="16" spans="2:11" ht="25" customHeight="1" x14ac:dyDescent="0.35">
      <c r="B16" s="87">
        <v>4</v>
      </c>
      <c r="C16" s="96" t="s">
        <v>362</v>
      </c>
      <c r="D16" s="87" t="s">
        <v>101</v>
      </c>
      <c r="E16" s="97" t="s">
        <v>390</v>
      </c>
      <c r="F16" s="90" t="s">
        <v>391</v>
      </c>
      <c r="G16" s="87"/>
      <c r="H16" s="94"/>
      <c r="I16" s="91" t="s">
        <v>392</v>
      </c>
      <c r="J16" s="92"/>
      <c r="K16" s="153"/>
    </row>
    <row r="17" spans="2:11" ht="25" customHeight="1" x14ac:dyDescent="0.35">
      <c r="B17" s="87"/>
      <c r="C17" s="96"/>
      <c r="D17" s="87"/>
      <c r="E17" s="97"/>
      <c r="F17" s="90"/>
      <c r="G17" s="87"/>
      <c r="H17" s="94"/>
      <c r="I17" s="91" t="s">
        <v>393</v>
      </c>
      <c r="J17" s="92"/>
      <c r="K17" s="153"/>
    </row>
    <row r="18" spans="2:11" ht="25" customHeight="1" x14ac:dyDescent="0.35">
      <c r="B18" s="87"/>
      <c r="C18" s="96"/>
      <c r="D18" s="87"/>
      <c r="E18" s="97"/>
      <c r="F18" s="90"/>
      <c r="G18" s="87"/>
      <c r="H18" s="94"/>
      <c r="I18" s="91"/>
      <c r="J18" s="92"/>
      <c r="K18" s="153"/>
    </row>
    <row r="19" spans="2:11" ht="25" customHeight="1" x14ac:dyDescent="0.35">
      <c r="B19" s="87">
        <v>5</v>
      </c>
      <c r="C19" s="96" t="s">
        <v>372</v>
      </c>
      <c r="D19" s="87" t="s">
        <v>101</v>
      </c>
      <c r="E19" s="97"/>
      <c r="F19" s="90"/>
      <c r="G19" s="87"/>
      <c r="H19" s="94"/>
      <c r="I19" s="91"/>
      <c r="J19" s="92"/>
      <c r="K19" s="153"/>
    </row>
  </sheetData>
  <mergeCells count="1">
    <mergeCell ref="I5:J5"/>
  </mergeCells>
  <pageMargins left="0.45" right="0.7" top="0.75" bottom="0.75" header="0.3" footer="0.3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Pensiun</vt:lpstr>
      <vt:lpstr>REKAP</vt:lpstr>
      <vt:lpstr>PNS</vt:lpstr>
      <vt:lpstr>NON PNS TETAP</vt:lpstr>
      <vt:lpstr>NPTT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fapet</dc:creator>
  <cp:lastModifiedBy>Lenovo Indonesia</cp:lastModifiedBy>
  <cp:lastPrinted>2026-09-07T03:11:06Z</cp:lastPrinted>
  <dcterms:created xsi:type="dcterms:W3CDTF">2024-10-21T09:32:17Z</dcterms:created>
  <dcterms:modified xsi:type="dcterms:W3CDTF">2026-10-01T05:09:59Z</dcterms:modified>
</cp:coreProperties>
</file>